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Jeremiah\Desktop\"/>
    </mc:Choice>
  </mc:AlternateContent>
  <xr:revisionPtr revIDLastSave="0" documentId="13_ncr:1_{12FB883F-D91E-4B88-969D-D57077E586D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Quote Analysis" sheetId="1" r:id="rId1"/>
    <sheet name="Logistics" sheetId="2" r:id="rId2"/>
    <sheet name="Sheet3 - Table 1 - Table 1 - 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I28" i="1" l="1"/>
  <c r="I29" i="1"/>
  <c r="J37" i="1"/>
  <c r="G37" i="1"/>
  <c r="D33" i="1" l="1"/>
  <c r="G36" i="1"/>
  <c r="J28" i="1"/>
  <c r="J29" i="1"/>
  <c r="D30" i="1"/>
  <c r="D27" i="1"/>
  <c r="D28" i="1"/>
  <c r="I18" i="1"/>
  <c r="I31" i="1"/>
  <c r="D29" i="1" s="1"/>
  <c r="G34" i="1"/>
  <c r="G35" i="1"/>
  <c r="I27" i="1"/>
  <c r="J27" i="1" s="1"/>
  <c r="J35" i="1" l="1"/>
  <c r="I30" i="1"/>
  <c r="D31" i="1" l="1"/>
  <c r="I12" i="1" s="1"/>
  <c r="I23" i="1" s="1"/>
  <c r="J22" i="1" s="1"/>
  <c r="J25" i="1" s="1"/>
  <c r="J30" i="1"/>
  <c r="I13" i="1" l="1"/>
  <c r="J17" i="1"/>
  <c r="J19" i="1" s="1"/>
  <c r="D32" i="1"/>
  <c r="J36" i="1" l="1"/>
  <c r="J40" i="1"/>
  <c r="J11" i="1"/>
  <c r="J41" i="1" l="1"/>
  <c r="I7" i="1" s="1"/>
  <c r="J34" i="1" s="1"/>
  <c r="J14" i="1"/>
  <c r="J39" i="1" l="1"/>
  <c r="J8" i="1"/>
</calcChain>
</file>

<file path=xl/sharedStrings.xml><?xml version="1.0" encoding="utf-8"?>
<sst xmlns="http://schemas.openxmlformats.org/spreadsheetml/2006/main" count="118" uniqueCount="88">
  <si>
    <t>Cost Analysis</t>
  </si>
  <si>
    <t>Driver Pay</t>
  </si>
  <si>
    <t>Driver Supplemental</t>
  </si>
  <si>
    <t>Number of Days</t>
  </si>
  <si>
    <t>Fuel Cost</t>
  </si>
  <si>
    <t>Expense Cost of move</t>
  </si>
  <si>
    <t>Total Cost of Move</t>
  </si>
  <si>
    <t>(Expense Cost + Coach Daily Rate)</t>
  </si>
  <si>
    <t>(Expense Cost + Operator Tg  Margin)</t>
  </si>
  <si>
    <t>Total Miles</t>
  </si>
  <si>
    <t>Deposit Amount for Op Margin</t>
  </si>
  <si>
    <t>Gallons</t>
  </si>
  <si>
    <t>Quote ID</t>
  </si>
  <si>
    <t>Departure Location</t>
  </si>
  <si>
    <t>Destination Location</t>
  </si>
  <si>
    <t>Daily Coach Rate</t>
  </si>
  <si>
    <t>Departure date</t>
  </si>
  <si>
    <t>Driver Daily Rate</t>
  </si>
  <si>
    <t>Return date</t>
  </si>
  <si>
    <t>Additional Driver Rate</t>
  </si>
  <si>
    <t>Notes:</t>
  </si>
  <si>
    <t>Operator Target Margin</t>
  </si>
  <si>
    <t>Required Deposit</t>
  </si>
  <si>
    <t>No. Rooms</t>
  </si>
  <si>
    <t>Additional Expense</t>
  </si>
  <si>
    <t>Coach Miles per gallon</t>
  </si>
  <si>
    <t>Operator Margin</t>
  </si>
  <si>
    <t xml:space="preserve">        Lakeland Tours Quote Analysis</t>
  </si>
  <si>
    <t>Mileage Quote</t>
  </si>
  <si>
    <t>(Total Miles x's Mileage Rate)</t>
  </si>
  <si>
    <t>Mileage Analysis</t>
  </si>
  <si>
    <t>Live Mileage Rate</t>
  </si>
  <si>
    <t>Deadhead Mileage Rate</t>
  </si>
  <si>
    <t>Service Mileage</t>
  </si>
  <si>
    <t>Deadhead Mileage</t>
  </si>
  <si>
    <t>Live Mileage</t>
  </si>
  <si>
    <t>Price of Diesel</t>
  </si>
  <si>
    <t>Deposit Amount for Mileage Quote</t>
  </si>
  <si>
    <t>Mileage/ Op. Margin Difference</t>
  </si>
  <si>
    <t>Move Variables</t>
  </si>
  <si>
    <t>Boost Driver Daily Rate</t>
  </si>
  <si>
    <t>Hotel Budget/Room</t>
  </si>
  <si>
    <t>Margin Quote</t>
  </si>
  <si>
    <t>Hotel &amp; Additional Cost</t>
  </si>
  <si>
    <t>Service Mileage Fuel Cost</t>
  </si>
  <si>
    <t>Total Mileage Fuel Cost</t>
  </si>
  <si>
    <t>Deadhead Mileage Fuel Cost</t>
  </si>
  <si>
    <t>Cost of Fuel</t>
  </si>
  <si>
    <t>Total Cost</t>
  </si>
  <si>
    <t>Operator Margin Quote</t>
  </si>
  <si>
    <t>Maintenance Allowance Per Mile</t>
  </si>
  <si>
    <t>Maintenance Allocation.</t>
  </si>
  <si>
    <t>Daily Rate Cost Quote</t>
  </si>
  <si>
    <t>Deposit Amount for Daily Rate Cost Quote</t>
  </si>
  <si>
    <t>Mileage/Daily Rate Cost Difference</t>
  </si>
  <si>
    <t xml:space="preserve">Margin/Daily Rate Cost Difference </t>
  </si>
  <si>
    <t>Coach Daily Rate Total Cost</t>
  </si>
  <si>
    <t xml:space="preserve">Live Mileage Fuel Cost </t>
  </si>
  <si>
    <t xml:space="preserve">  </t>
  </si>
  <si>
    <t>Motorcoach Operator</t>
  </si>
  <si>
    <t>Second Motor Coach Operator</t>
  </si>
  <si>
    <t>Outbound Relay Location</t>
  </si>
  <si>
    <t>Outbound Logistics</t>
  </si>
  <si>
    <t>Mileage to Relay</t>
  </si>
  <si>
    <t>Mileage to Destination</t>
  </si>
  <si>
    <t>Hotel Address</t>
  </si>
  <si>
    <t>Phone</t>
  </si>
  <si>
    <t>Major Highway</t>
  </si>
  <si>
    <t xml:space="preserve">Notes </t>
  </si>
  <si>
    <t>Notes</t>
  </si>
  <si>
    <t>Hours</t>
  </si>
  <si>
    <t>Miles</t>
  </si>
  <si>
    <t>Inbound Logistics</t>
  </si>
  <si>
    <t>Relay Hotel</t>
  </si>
  <si>
    <t>Relay Vehicle</t>
  </si>
  <si>
    <t>Depart Time</t>
  </si>
  <si>
    <t>Relay Driver Depart Date</t>
  </si>
  <si>
    <t>Helpful Links</t>
  </si>
  <si>
    <t>Goggle Maps</t>
  </si>
  <si>
    <t>Priceline</t>
  </si>
  <si>
    <t>Coach ETA @ Relay</t>
  </si>
  <si>
    <t>Inbound Relay Location</t>
  </si>
  <si>
    <t>Charter Relay Logistics</t>
  </si>
  <si>
    <t>Margin Ration</t>
  </si>
  <si>
    <t xml:space="preserve">Target Quote </t>
  </si>
  <si>
    <t>Customer Target Quote</t>
  </si>
  <si>
    <t>Miles Quote</t>
  </si>
  <si>
    <t>Drive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</si>
</sst>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-&quot;$&quot;* #,##0.00_-;_-&quot;$&quot;* \(#,##0.00\)_-;_-&quot;$&quot;* &quot;-&quot;??;_-@_-"/>
    <numFmt numFmtId="166" formatCode="&quot;$&quot;0.00"/>
  </numFmts>
  <fonts count="54">
    <font>
      <sz val="12"/>
      <color indexed="8"/>
      <name val="Verdana"/>
    </font>
    <font>
      <sz val="12"/>
      <color indexed="9"/>
      <name val="Helvetica Neue"/>
    </font>
    <font>
      <sz val="11"/>
      <color indexed="9"/>
      <name val="Helvetica"/>
    </font>
    <font>
      <sz val="14"/>
      <color indexed="9"/>
      <name val="Helvetica"/>
    </font>
    <font>
      <sz val="20"/>
      <color indexed="9"/>
      <name val="Helvetica"/>
    </font>
    <font>
      <sz val="18"/>
      <color indexed="9"/>
      <name val="Helvetica"/>
    </font>
    <font>
      <sz val="11"/>
      <color indexed="9"/>
      <name val="Courier"/>
      <family val="3"/>
    </font>
    <font>
      <sz val="10"/>
      <color indexed="9"/>
      <name val="Courier"/>
      <family val="3"/>
    </font>
    <font>
      <b/>
      <sz val="10"/>
      <color indexed="9"/>
      <name val="Courier"/>
      <family val="3"/>
    </font>
    <font>
      <b/>
      <sz val="11"/>
      <color indexed="9"/>
      <name val="Helvetica"/>
    </font>
    <font>
      <sz val="24"/>
      <color indexed="9"/>
      <name val="Helvetica"/>
    </font>
    <font>
      <sz val="18"/>
      <color indexed="14"/>
      <name val="Helvetica"/>
    </font>
    <font>
      <sz val="12"/>
      <color indexed="9"/>
      <name val="Helvetica"/>
    </font>
    <font>
      <b/>
      <sz val="18"/>
      <color indexed="18"/>
      <name val="Helvetica"/>
    </font>
    <font>
      <sz val="18"/>
      <color indexed="18"/>
      <name val="Helvetica"/>
    </font>
    <font>
      <sz val="10"/>
      <color indexed="9"/>
      <name val="Courier New"/>
      <family val="3"/>
    </font>
    <font>
      <sz val="8"/>
      <color indexed="9"/>
      <name val="Helvetica"/>
    </font>
    <font>
      <b/>
      <sz val="16"/>
      <color indexed="9"/>
      <name val="Helvetica"/>
    </font>
    <font>
      <sz val="12"/>
      <color indexed="14"/>
      <name val="Helvetica Neue"/>
    </font>
    <font>
      <b/>
      <sz val="22"/>
      <color indexed="12"/>
      <name val="Baskerville Old Face"/>
      <family val="1"/>
    </font>
    <font>
      <sz val="10"/>
      <color indexed="9"/>
      <name val="Courier New"/>
      <family val="3"/>
    </font>
    <font>
      <sz val="11"/>
      <color indexed="9"/>
      <name val="Courier"/>
      <family val="3"/>
    </font>
    <font>
      <b/>
      <sz val="10"/>
      <name val="Courier"/>
      <family val="3"/>
    </font>
    <font>
      <b/>
      <sz val="10"/>
      <color indexed="9"/>
      <name val="Courier"/>
      <family val="3"/>
    </font>
    <font>
      <sz val="10"/>
      <color indexed="9"/>
      <name val="Courier"/>
      <family val="3"/>
    </font>
    <font>
      <sz val="11"/>
      <color indexed="14"/>
      <name val="Courier"/>
      <family val="3"/>
    </font>
    <font>
      <sz val="12"/>
      <color indexed="9"/>
      <name val="Courier"/>
      <family val="3"/>
    </font>
    <font>
      <sz val="18"/>
      <color indexed="9"/>
      <name val="Courier"/>
      <family val="3"/>
    </font>
    <font>
      <sz val="11"/>
      <color rgb="FFFF0000"/>
      <name val="Courier"/>
      <family val="3"/>
    </font>
    <font>
      <sz val="12"/>
      <color indexed="14"/>
      <name val="Courier"/>
      <family val="3"/>
    </font>
    <font>
      <sz val="11"/>
      <color theme="4" tint="-0.249977111117893"/>
      <name val="Courier"/>
      <family val="3"/>
    </font>
    <font>
      <sz val="12"/>
      <color indexed="18"/>
      <name val="Helvetica"/>
    </font>
    <font>
      <b/>
      <sz val="10"/>
      <color indexed="18"/>
      <name val="Courier"/>
      <family val="3"/>
    </font>
    <font>
      <sz val="10"/>
      <color rgb="FFFF0000"/>
      <name val="Courier"/>
      <family val="3"/>
    </font>
    <font>
      <sz val="10"/>
      <color indexed="9"/>
      <name val="Arial"/>
      <family val="2"/>
    </font>
    <font>
      <sz val="11"/>
      <color theme="7" tint="-0.249977111117893"/>
      <name val="Helvetica"/>
    </font>
    <font>
      <sz val="11"/>
      <color theme="7" tint="-0.249977111117893"/>
      <name val="Courier"/>
      <family val="3"/>
    </font>
    <font>
      <u/>
      <sz val="12"/>
      <color theme="10"/>
      <name val="Verdana"/>
      <family val="2"/>
    </font>
    <font>
      <sz val="10"/>
      <color indexed="9"/>
      <name val="Helvetica"/>
    </font>
    <font>
      <sz val="10"/>
      <color indexed="9"/>
      <name val="Helvetica Neue"/>
    </font>
    <font>
      <sz val="7"/>
      <color indexed="9"/>
      <name val="Courier"/>
      <family val="3"/>
    </font>
    <font>
      <sz val="16"/>
      <color indexed="9"/>
      <name val="Copperplate Gothic Light"/>
      <family val="2"/>
    </font>
    <font>
      <sz val="9"/>
      <color indexed="9"/>
      <name val="Helvetica"/>
    </font>
    <font>
      <sz val="16"/>
      <color indexed="9"/>
      <name val="Courier New"/>
      <family val="3"/>
    </font>
    <font>
      <u/>
      <sz val="16"/>
      <color indexed="9"/>
      <name val="Copperplate Gothic Light"/>
      <family val="2"/>
    </font>
    <font>
      <u/>
      <sz val="11"/>
      <color indexed="9"/>
      <name val="Helvetica"/>
    </font>
    <font>
      <u/>
      <sz val="12"/>
      <color indexed="9"/>
      <name val="Helvetica Neue"/>
    </font>
    <font>
      <sz val="7"/>
      <color theme="7" tint="-0.249977111117893"/>
      <name val="Courier"/>
      <family val="3"/>
    </font>
    <font>
      <b/>
      <sz val="11"/>
      <color indexed="9"/>
      <name val="Courier"/>
      <family val="3"/>
    </font>
    <font>
      <b/>
      <sz val="11"/>
      <color indexed="14"/>
      <name val="Courier"/>
      <family val="3"/>
    </font>
    <font>
      <b/>
      <sz val="10"/>
      <color indexed="9"/>
      <name val="Courier New"/>
      <family val="3"/>
    </font>
    <font>
      <sz val="10"/>
      <color theme="4" tint="-0.249977111117893"/>
      <name val="Courier"/>
      <family val="3"/>
    </font>
    <font>
      <sz val="20"/>
      <color theme="7" tint="0.79998168889431442"/>
      <name val="Helvetica"/>
    </font>
    <font>
      <sz val="8"/>
      <color indexed="9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</xf>
  </cellStyleXfs>
  <cellXfs count="198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2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vertical="top"/>
    </xf>
    <xf numFmtId="1" fontId="10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1" fontId="6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/>
    </xf>
    <xf numFmtId="1" fontId="15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0" fontId="21" fillId="2" borderId="0" xfId="0" applyNumberFormat="1" applyFont="1" applyFill="1" applyBorder="1" applyAlignment="1">
      <alignment horizontal="left"/>
    </xf>
    <xf numFmtId="165" fontId="1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/>
    <xf numFmtId="0" fontId="1" fillId="2" borderId="0" xfId="0" applyNumberFormat="1" applyFont="1" applyFill="1" applyAlignment="1">
      <alignment vertical="top"/>
    </xf>
    <xf numFmtId="0" fontId="22" fillId="2" borderId="0" xfId="0" applyNumberFormat="1" applyFont="1" applyFill="1" applyBorder="1" applyAlignment="1"/>
    <xf numFmtId="1" fontId="22" fillId="2" borderId="0" xfId="0" applyNumberFormat="1" applyFont="1" applyFill="1" applyBorder="1" applyAlignment="1"/>
    <xf numFmtId="164" fontId="22" fillId="2" borderId="0" xfId="0" applyNumberFormat="1" applyFont="1" applyFill="1" applyBorder="1" applyAlignment="1"/>
    <xf numFmtId="164" fontId="23" fillId="2" borderId="0" xfId="0" applyNumberFormat="1" applyFont="1" applyFill="1" applyBorder="1" applyAlignment="1">
      <alignment horizontal="right"/>
    </xf>
    <xf numFmtId="0" fontId="26" fillId="2" borderId="0" xfId="0" applyNumberFormat="1" applyFont="1" applyFill="1" applyBorder="1" applyAlignment="1">
      <alignment vertical="top"/>
    </xf>
    <xf numFmtId="164" fontId="21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/>
    <xf numFmtId="1" fontId="24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horizontal="left"/>
    </xf>
    <xf numFmtId="1" fontId="21" fillId="2" borderId="0" xfId="0" applyNumberFormat="1" applyFont="1" applyFill="1" applyBorder="1" applyAlignment="1"/>
    <xf numFmtId="164" fontId="21" fillId="2" borderId="0" xfId="0" applyNumberFormat="1" applyFont="1" applyFill="1" applyBorder="1" applyAlignment="1">
      <alignment horizontal="center"/>
    </xf>
    <xf numFmtId="0" fontId="26" fillId="2" borderId="0" xfId="0" applyNumberFormat="1" applyFont="1" applyFill="1" applyAlignment="1">
      <alignment vertical="top"/>
    </xf>
    <xf numFmtId="1" fontId="21" fillId="2" borderId="0" xfId="0" applyNumberFormat="1" applyFont="1" applyFill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28" fillId="2" borderId="0" xfId="0" applyNumberFormat="1" applyFont="1" applyFill="1" applyBorder="1" applyAlignment="1">
      <alignment horizontal="right"/>
    </xf>
    <xf numFmtId="0" fontId="26" fillId="2" borderId="0" xfId="0" applyNumberFormat="1" applyFont="1" applyFill="1" applyBorder="1" applyAlignment="1">
      <alignment horizontal="right" vertical="top"/>
    </xf>
    <xf numFmtId="1" fontId="31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165" fontId="14" fillId="2" borderId="0" xfId="0" applyNumberFormat="1" applyFont="1" applyFill="1" applyBorder="1" applyAlignment="1"/>
    <xf numFmtId="1" fontId="32" fillId="2" borderId="0" xfId="0" applyNumberFormat="1" applyFont="1" applyFill="1" applyBorder="1" applyAlignment="1">
      <alignment horizontal="left"/>
    </xf>
    <xf numFmtId="165" fontId="32" fillId="2" borderId="0" xfId="0" applyNumberFormat="1" applyFont="1" applyFill="1" applyBorder="1" applyAlignment="1"/>
    <xf numFmtId="1" fontId="33" fillId="2" borderId="0" xfId="0" applyNumberFormat="1" applyFont="1" applyFill="1" applyBorder="1" applyAlignment="1"/>
    <xf numFmtId="0" fontId="24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/>
    <xf numFmtId="164" fontId="24" fillId="2" borderId="0" xfId="0" applyNumberFormat="1" applyFont="1" applyFill="1" applyBorder="1" applyAlignment="1"/>
    <xf numFmtId="164" fontId="24" fillId="2" borderId="0" xfId="0" applyNumberFormat="1" applyFont="1" applyFill="1" applyBorder="1" applyAlignment="1">
      <alignment vertical="top"/>
    </xf>
    <xf numFmtId="3" fontId="24" fillId="2" borderId="0" xfId="0" applyNumberFormat="1" applyFont="1" applyFill="1" applyBorder="1" applyAlignment="1">
      <alignment horizontal="right"/>
    </xf>
    <xf numFmtId="0" fontId="24" fillId="2" borderId="0" xfId="0" applyNumberFormat="1" applyFont="1" applyFill="1" applyBorder="1" applyAlignment="1">
      <alignment horizontal="right" vertical="top"/>
    </xf>
    <xf numFmtId="0" fontId="34" fillId="2" borderId="0" xfId="0" applyNumberFormat="1" applyFont="1" applyFill="1" applyAlignment="1">
      <alignment horizontal="right" vertical="top"/>
    </xf>
    <xf numFmtId="1" fontId="2" fillId="3" borderId="0" xfId="0" applyNumberFormat="1" applyFont="1" applyFill="1" applyBorder="1" applyAlignment="1"/>
    <xf numFmtId="0" fontId="1" fillId="3" borderId="0" xfId="0" applyNumberFormat="1" applyFont="1" applyFill="1" applyBorder="1" applyAlignment="1">
      <alignment vertical="top"/>
    </xf>
    <xf numFmtId="1" fontId="21" fillId="2" borderId="0" xfId="0" applyNumberFormat="1" applyFont="1" applyFill="1" applyBorder="1" applyAlignment="1">
      <alignment horizontal="left"/>
    </xf>
    <xf numFmtId="0" fontId="24" fillId="2" borderId="0" xfId="0" applyNumberFormat="1" applyFont="1" applyFill="1" applyBorder="1" applyAlignment="1"/>
    <xf numFmtId="9" fontId="24" fillId="2" borderId="0" xfId="0" applyNumberFormat="1" applyFont="1" applyFill="1" applyBorder="1" applyAlignment="1">
      <alignment horizontal="left"/>
    </xf>
    <xf numFmtId="1" fontId="24" fillId="2" borderId="0" xfId="0" applyNumberFormat="1" applyFont="1" applyFill="1" applyBorder="1" applyAlignment="1">
      <alignment horizontal="left"/>
    </xf>
    <xf numFmtId="166" fontId="24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vertical="top"/>
    </xf>
    <xf numFmtId="1" fontId="3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165" fontId="14" fillId="3" borderId="0" xfId="0" applyNumberFormat="1" applyFont="1" applyFill="1" applyBorder="1" applyAlignment="1"/>
    <xf numFmtId="1" fontId="5" fillId="3" borderId="0" xfId="0" applyNumberFormat="1" applyFont="1" applyFill="1" applyBorder="1" applyAlignment="1">
      <alignment horizontal="left"/>
    </xf>
    <xf numFmtId="0" fontId="12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/>
    <xf numFmtId="1" fontId="9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center" vertical="top"/>
    </xf>
    <xf numFmtId="1" fontId="1" fillId="3" borderId="0" xfId="0" applyNumberFormat="1" applyFont="1" applyFill="1" applyBorder="1" applyAlignment="1">
      <alignment vertical="top"/>
    </xf>
    <xf numFmtId="0" fontId="1" fillId="3" borderId="6" xfId="0" applyNumberFormat="1" applyFont="1" applyFill="1" applyBorder="1" applyAlignment="1">
      <alignment vertical="top"/>
    </xf>
    <xf numFmtId="0" fontId="1" fillId="3" borderId="7" xfId="0" applyNumberFormat="1" applyFont="1" applyFill="1" applyBorder="1" applyAlignment="1">
      <alignment vertical="top"/>
    </xf>
    <xf numFmtId="0" fontId="1" fillId="3" borderId="9" xfId="0" applyNumberFormat="1" applyFont="1" applyFill="1" applyBorder="1" applyAlignment="1">
      <alignment vertical="top"/>
    </xf>
    <xf numFmtId="1" fontId="2" fillId="3" borderId="8" xfId="0" applyNumberFormat="1" applyFont="1" applyFill="1" applyBorder="1" applyAlignment="1"/>
    <xf numFmtId="0" fontId="1" fillId="3" borderId="10" xfId="0" applyNumberFormat="1" applyFont="1" applyFill="1" applyBorder="1" applyAlignment="1">
      <alignment vertical="top"/>
    </xf>
    <xf numFmtId="1" fontId="2" fillId="3" borderId="11" xfId="0" applyNumberFormat="1" applyFont="1" applyFill="1" applyBorder="1" applyAlignment="1"/>
    <xf numFmtId="0" fontId="1" fillId="3" borderId="11" xfId="0" applyNumberFormat="1" applyFont="1" applyFill="1" applyBorder="1" applyAlignment="1">
      <alignment vertical="top"/>
    </xf>
    <xf numFmtId="0" fontId="1" fillId="3" borderId="12" xfId="0" applyNumberFormat="1" applyFont="1" applyFill="1" applyBorder="1" applyAlignment="1">
      <alignment vertical="top"/>
    </xf>
    <xf numFmtId="1" fontId="2" fillId="2" borderId="11" xfId="0" applyNumberFormat="1" applyFont="1" applyFill="1" applyBorder="1" applyAlignment="1"/>
    <xf numFmtId="1" fontId="33" fillId="2" borderId="11" xfId="0" applyNumberFormat="1" applyFont="1" applyFill="1" applyBorder="1" applyAlignment="1"/>
    <xf numFmtId="0" fontId="1" fillId="2" borderId="11" xfId="0" applyNumberFormat="1" applyFont="1" applyFill="1" applyBorder="1" applyAlignment="1">
      <alignment vertical="top"/>
    </xf>
    <xf numFmtId="1" fontId="35" fillId="2" borderId="11" xfId="0" applyNumberFormat="1" applyFont="1" applyFill="1" applyBorder="1" applyAlignment="1"/>
    <xf numFmtId="1" fontId="36" fillId="2" borderId="11" xfId="0" applyNumberFormat="1" applyFont="1" applyFill="1" applyBorder="1" applyAlignment="1"/>
    <xf numFmtId="0" fontId="15" fillId="2" borderId="11" xfId="0" applyNumberFormat="1" applyFont="1" applyFill="1" applyBorder="1" applyAlignment="1">
      <alignment horizontal="left"/>
    </xf>
    <xf numFmtId="9" fontId="24" fillId="2" borderId="11" xfId="0" applyNumberFormat="1" applyFont="1" applyFill="1" applyBorder="1" applyAlignment="1">
      <alignment horizontal="left"/>
    </xf>
    <xf numFmtId="1" fontId="24" fillId="2" borderId="11" xfId="0" applyNumberFormat="1" applyFont="1" applyFill="1" applyBorder="1" applyAlignment="1">
      <alignment horizontal="left"/>
    </xf>
    <xf numFmtId="0" fontId="21" fillId="2" borderId="11" xfId="0" applyNumberFormat="1" applyFont="1" applyFill="1" applyBorder="1" applyAlignment="1">
      <alignment horizontal="left"/>
    </xf>
    <xf numFmtId="1" fontId="21" fillId="2" borderId="11" xfId="0" applyNumberFormat="1" applyFont="1" applyFill="1" applyBorder="1" applyAlignment="1">
      <alignment horizontal="left"/>
    </xf>
    <xf numFmtId="164" fontId="21" fillId="2" borderId="11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vertical="top"/>
    </xf>
    <xf numFmtId="0" fontId="1" fillId="2" borderId="12" xfId="0" applyNumberFormat="1" applyFont="1" applyFill="1" applyBorder="1" applyAlignment="1">
      <alignment vertical="top"/>
    </xf>
    <xf numFmtId="1" fontId="2" fillId="2" borderId="9" xfId="0" applyNumberFormat="1" applyFont="1" applyFill="1" applyBorder="1" applyAlignment="1"/>
    <xf numFmtId="1" fontId="10" fillId="2" borderId="9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/>
    <xf numFmtId="0" fontId="28" fillId="3" borderId="2" xfId="0" applyNumberFormat="1" applyFont="1" applyFill="1" applyBorder="1" applyAlignment="1" applyProtection="1">
      <alignment horizontal="right"/>
      <protection locked="0"/>
    </xf>
    <xf numFmtId="164" fontId="28" fillId="3" borderId="2" xfId="0" applyNumberFormat="1" applyFont="1" applyFill="1" applyBorder="1" applyAlignment="1" applyProtection="1">
      <alignment horizontal="right"/>
      <protection locked="0"/>
    </xf>
    <xf numFmtId="165" fontId="28" fillId="3" borderId="2" xfId="0" applyNumberFormat="1" applyFont="1" applyFill="1" applyBorder="1" applyAlignment="1" applyProtection="1">
      <alignment horizontal="right"/>
      <protection locked="0"/>
    </xf>
    <xf numFmtId="165" fontId="28" fillId="3" borderId="2" xfId="0" applyNumberFormat="1" applyFont="1" applyFill="1" applyBorder="1" applyAlignment="1" applyProtection="1">
      <alignment horizontal="right" vertical="top"/>
      <protection locked="0"/>
    </xf>
    <xf numFmtId="165" fontId="29" fillId="3" borderId="2" xfId="0" applyNumberFormat="1" applyFont="1" applyFill="1" applyBorder="1" applyAlignment="1" applyProtection="1">
      <alignment horizontal="right" vertical="top"/>
      <protection locked="0"/>
    </xf>
    <xf numFmtId="0" fontId="29" fillId="3" borderId="2" xfId="0" applyNumberFormat="1" applyFont="1" applyFill="1" applyBorder="1" applyAlignment="1" applyProtection="1">
      <alignment horizontal="right" vertical="top"/>
      <protection locked="0"/>
    </xf>
    <xf numFmtId="0" fontId="30" fillId="3" borderId="2" xfId="0" applyNumberFormat="1" applyFont="1" applyFill="1" applyBorder="1" applyAlignment="1" applyProtection="1">
      <alignment horizontal="right"/>
      <protection locked="0"/>
    </xf>
    <xf numFmtId="44" fontId="30" fillId="3" borderId="2" xfId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 applyBorder="1" applyAlignment="1" applyProtection="1">
      <alignment vertical="top"/>
      <protection locked="0"/>
    </xf>
    <xf numFmtId="9" fontId="25" fillId="3" borderId="2" xfId="0" applyNumberFormat="1" applyFont="1" applyFill="1" applyBorder="1" applyAlignment="1" applyProtection="1">
      <protection locked="0"/>
    </xf>
    <xf numFmtId="164" fontId="25" fillId="3" borderId="2" xfId="0" applyNumberFormat="1" applyFont="1" applyFill="1" applyBorder="1" applyAlignment="1" applyProtection="1">
      <protection locked="0"/>
    </xf>
    <xf numFmtId="0" fontId="26" fillId="3" borderId="2" xfId="0" applyNumberFormat="1" applyFont="1" applyFill="1" applyBorder="1" applyAlignment="1" applyProtection="1">
      <alignment vertical="top"/>
      <protection locked="0"/>
    </xf>
    <xf numFmtId="0" fontId="38" fillId="3" borderId="2" xfId="0" applyNumberFormat="1" applyFont="1" applyFill="1" applyBorder="1" applyAlignment="1" applyProtection="1">
      <alignment vertical="top"/>
      <protection locked="0"/>
    </xf>
    <xf numFmtId="14" fontId="26" fillId="3" borderId="2" xfId="0" applyNumberFormat="1" applyFont="1" applyFill="1" applyBorder="1" applyAlignment="1" applyProtection="1">
      <alignment horizontal="center" vertical="top"/>
      <protection locked="0"/>
    </xf>
    <xf numFmtId="0" fontId="26" fillId="2" borderId="0" xfId="0" applyNumberFormat="1" applyFont="1" applyFill="1" applyAlignment="1" applyProtection="1">
      <alignment vertical="top"/>
    </xf>
    <xf numFmtId="0" fontId="40" fillId="2" borderId="0" xfId="0" applyNumberFormat="1" applyFont="1" applyFill="1" applyBorder="1" applyAlignment="1" applyProtection="1">
      <alignment vertical="top"/>
    </xf>
    <xf numFmtId="0" fontId="42" fillId="2" borderId="0" xfId="0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  <protection locked="0"/>
    </xf>
    <xf numFmtId="0" fontId="1" fillId="2" borderId="0" xfId="0" applyNumberFormat="1" applyFont="1" applyFill="1" applyAlignment="1" applyProtection="1">
      <alignment vertical="top"/>
    </xf>
    <xf numFmtId="1" fontId="41" fillId="2" borderId="0" xfId="0" applyNumberFormat="1" applyFont="1" applyFill="1" applyBorder="1" applyAlignment="1" applyProtection="1">
      <alignment horizontal="center"/>
    </xf>
    <xf numFmtId="1" fontId="43" fillId="3" borderId="0" xfId="0" applyNumberFormat="1" applyFont="1" applyFill="1" applyBorder="1" applyAlignment="1" applyProtection="1">
      <alignment horizontal="left"/>
    </xf>
    <xf numFmtId="1" fontId="41" fillId="3" borderId="0" xfId="0" applyNumberFormat="1" applyFont="1" applyFill="1" applyBorder="1" applyAlignment="1" applyProtection="1">
      <alignment horizontal="left"/>
    </xf>
    <xf numFmtId="1" fontId="41" fillId="3" borderId="9" xfId="0" applyNumberFormat="1" applyFont="1" applyFill="1" applyBorder="1" applyAlignment="1" applyProtection="1">
      <alignment horizontal="left"/>
    </xf>
    <xf numFmtId="1" fontId="37" fillId="3" borderId="10" xfId="2" applyNumberFormat="1" applyFill="1" applyBorder="1" applyAlignment="1" applyProtection="1">
      <alignment horizontal="left"/>
    </xf>
    <xf numFmtId="1" fontId="2" fillId="3" borderId="11" xfId="0" applyNumberFormat="1" applyFont="1" applyFill="1" applyBorder="1" applyAlignment="1" applyProtection="1">
      <alignment horizontal="left"/>
    </xf>
    <xf numFmtId="0" fontId="1" fillId="3" borderId="11" xfId="0" applyNumberFormat="1" applyFont="1" applyFill="1" applyBorder="1" applyAlignment="1" applyProtection="1">
      <alignment horizontal="left" vertical="top"/>
    </xf>
    <xf numFmtId="0" fontId="1" fillId="3" borderId="12" xfId="0" applyNumberFormat="1" applyFont="1" applyFill="1" applyBorder="1" applyAlignment="1" applyProtection="1">
      <alignment horizontal="left" vertical="top"/>
    </xf>
    <xf numFmtId="1" fontId="2" fillId="2" borderId="6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vertical="top"/>
    </xf>
    <xf numFmtId="1" fontId="44" fillId="2" borderId="0" xfId="0" applyNumberFormat="1" applyFont="1" applyFill="1" applyBorder="1" applyAlignment="1" applyProtection="1"/>
    <xf numFmtId="1" fontId="45" fillId="2" borderId="0" xfId="0" applyNumberFormat="1" applyFont="1" applyFill="1" applyBorder="1" applyAlignment="1" applyProtection="1"/>
    <xf numFmtId="1" fontId="38" fillId="2" borderId="0" xfId="0" applyNumberFormat="1" applyFont="1" applyFill="1" applyBorder="1" applyAlignment="1" applyProtection="1"/>
    <xf numFmtId="0" fontId="38" fillId="2" borderId="13" xfId="0" applyNumberFormat="1" applyFont="1" applyFill="1" applyBorder="1" applyAlignment="1" applyProtection="1">
      <alignment vertical="top"/>
    </xf>
    <xf numFmtId="0" fontId="26" fillId="2" borderId="14" xfId="0" applyNumberFormat="1" applyFont="1" applyFill="1" applyBorder="1" applyAlignment="1" applyProtection="1">
      <alignment horizontal="center" vertical="top"/>
    </xf>
    <xf numFmtId="0" fontId="26" fillId="2" borderId="0" xfId="0" applyNumberFormat="1" applyFont="1" applyFill="1" applyBorder="1" applyAlignment="1" applyProtection="1">
      <alignment horizontal="center" vertical="top"/>
    </xf>
    <xf numFmtId="0" fontId="1" fillId="2" borderId="14" xfId="0" applyNumberFormat="1" applyFont="1" applyFill="1" applyBorder="1" applyAlignment="1" applyProtection="1">
      <alignment vertical="top"/>
    </xf>
    <xf numFmtId="0" fontId="40" fillId="2" borderId="0" xfId="0" applyNumberFormat="1" applyFont="1" applyFill="1" applyAlignment="1" applyProtection="1">
      <alignment vertical="top"/>
    </xf>
    <xf numFmtId="0" fontId="39" fillId="2" borderId="0" xfId="0" applyNumberFormat="1" applyFont="1" applyFill="1" applyAlignment="1" applyProtection="1">
      <alignment vertical="top"/>
    </xf>
    <xf numFmtId="0" fontId="26" fillId="2" borderId="0" xfId="0" applyNumberFormat="1" applyFont="1" applyFill="1" applyBorder="1" applyAlignment="1" applyProtection="1">
      <alignment vertical="top"/>
    </xf>
    <xf numFmtId="0" fontId="26" fillId="3" borderId="8" xfId="0" applyNumberFormat="1" applyFont="1" applyFill="1" applyBorder="1" applyAlignment="1" applyProtection="1">
      <alignment vertical="top"/>
    </xf>
    <xf numFmtId="0" fontId="26" fillId="3" borderId="0" xfId="0" applyNumberFormat="1" applyFont="1" applyFill="1" applyBorder="1" applyAlignment="1" applyProtection="1">
      <alignment vertical="top"/>
    </xf>
    <xf numFmtId="0" fontId="26" fillId="3" borderId="9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1" fillId="2" borderId="11" xfId="0" applyNumberFormat="1" applyFont="1" applyFill="1" applyBorder="1" applyAlignment="1" applyProtection="1">
      <alignment vertical="top"/>
    </xf>
    <xf numFmtId="0" fontId="46" fillId="2" borderId="0" xfId="0" applyNumberFormat="1" applyFont="1" applyFill="1" applyAlignment="1" applyProtection="1">
      <alignment vertical="top"/>
    </xf>
    <xf numFmtId="0" fontId="26" fillId="2" borderId="11" xfId="0" applyNumberFormat="1" applyFont="1" applyFill="1" applyBorder="1" applyAlignment="1" applyProtection="1">
      <alignment horizontal="center" vertical="top"/>
    </xf>
    <xf numFmtId="0" fontId="37" fillId="2" borderId="0" xfId="2" applyNumberFormat="1" applyFill="1" applyAlignment="1" applyProtection="1">
      <alignment vertical="top"/>
    </xf>
    <xf numFmtId="0" fontId="1" fillId="3" borderId="8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1" fillId="3" borderId="9" xfId="0" applyNumberFormat="1" applyFont="1" applyFill="1" applyBorder="1" applyAlignment="1" applyProtection="1">
      <alignment vertical="top"/>
    </xf>
    <xf numFmtId="0" fontId="1" fillId="3" borderId="10" xfId="0" applyNumberFormat="1" applyFont="1" applyFill="1" applyBorder="1" applyAlignment="1" applyProtection="1">
      <alignment vertical="top"/>
    </xf>
    <xf numFmtId="0" fontId="1" fillId="3" borderId="11" xfId="0" applyNumberFormat="1" applyFont="1" applyFill="1" applyBorder="1" applyAlignment="1" applyProtection="1">
      <alignment vertical="top"/>
    </xf>
    <xf numFmtId="0" fontId="1" fillId="3" borderId="12" xfId="0" applyNumberFormat="1" applyFont="1" applyFill="1" applyBorder="1" applyAlignment="1" applyProtection="1">
      <alignment vertical="top"/>
    </xf>
    <xf numFmtId="1" fontId="41" fillId="2" borderId="0" xfId="0" applyNumberFormat="1" applyFont="1" applyFill="1" applyBorder="1" applyAlignment="1" applyProtection="1"/>
    <xf numFmtId="0" fontId="47" fillId="2" borderId="11" xfId="0" applyNumberFormat="1" applyFont="1" applyFill="1" applyBorder="1" applyAlignment="1"/>
    <xf numFmtId="0" fontId="48" fillId="2" borderId="0" xfId="0" applyNumberFormat="1" applyFont="1" applyFill="1" applyBorder="1" applyAlignment="1"/>
    <xf numFmtId="1" fontId="9" fillId="2" borderId="0" xfId="0" applyNumberFormat="1" applyFont="1" applyFill="1" applyBorder="1" applyAlignment="1"/>
    <xf numFmtId="164" fontId="49" fillId="3" borderId="2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>
      <alignment vertical="top"/>
    </xf>
    <xf numFmtId="44" fontId="21" fillId="2" borderId="0" xfId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vertical="top"/>
    </xf>
    <xf numFmtId="9" fontId="6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/>
    <xf numFmtId="44" fontId="21" fillId="2" borderId="8" xfId="1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 vertical="top"/>
    </xf>
    <xf numFmtId="164" fontId="21" fillId="2" borderId="8" xfId="0" applyNumberFormat="1" applyFont="1" applyFill="1" applyBorder="1" applyAlignment="1">
      <alignment horizontal="right"/>
    </xf>
    <xf numFmtId="0" fontId="26" fillId="2" borderId="8" xfId="0" applyNumberFormat="1" applyFont="1" applyFill="1" applyBorder="1" applyAlignment="1">
      <alignment vertical="top"/>
    </xf>
    <xf numFmtId="9" fontId="26" fillId="2" borderId="10" xfId="0" applyNumberFormat="1" applyFont="1" applyFill="1" applyBorder="1" applyAlignment="1">
      <alignment horizontal="center" vertical="top"/>
    </xf>
    <xf numFmtId="164" fontId="24" fillId="2" borderId="11" xfId="0" applyNumberFormat="1" applyFont="1" applyFill="1" applyBorder="1" applyAlignment="1">
      <alignment horizontal="right"/>
    </xf>
    <xf numFmtId="0" fontId="50" fillId="2" borderId="0" xfId="0" applyNumberFormat="1" applyFont="1" applyFill="1" applyBorder="1" applyAlignment="1"/>
    <xf numFmtId="0" fontId="8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right"/>
    </xf>
    <xf numFmtId="0" fontId="8" fillId="2" borderId="11" xfId="0" applyNumberFormat="1" applyFont="1" applyFill="1" applyBorder="1" applyAlignment="1">
      <alignment horizontal="right"/>
    </xf>
    <xf numFmtId="0" fontId="39" fillId="2" borderId="11" xfId="0" applyNumberFormat="1" applyFont="1" applyFill="1" applyBorder="1" applyAlignment="1"/>
    <xf numFmtId="1" fontId="52" fillId="2" borderId="0" xfId="0" applyNumberFormat="1" applyFont="1" applyFill="1" applyBorder="1" applyAlignment="1">
      <alignment horizontal="left" vertical="center"/>
    </xf>
    <xf numFmtId="0" fontId="53" fillId="2" borderId="0" xfId="0" applyNumberFormat="1" applyFont="1" applyFill="1" applyBorder="1" applyAlignment="1">
      <alignment horizontal="center" vertical="top"/>
    </xf>
    <xf numFmtId="2" fontId="51" fillId="2" borderId="9" xfId="0" applyNumberFormat="1" applyFont="1" applyFill="1" applyBorder="1" applyAlignment="1">
      <alignment horizontal="center" vertical="top"/>
    </xf>
    <xf numFmtId="2" fontId="51" fillId="2" borderId="15" xfId="0" applyNumberFormat="1" applyFont="1" applyFill="1" applyBorder="1" applyAlignment="1">
      <alignment horizontal="center" vertical="top"/>
    </xf>
    <xf numFmtId="0" fontId="1" fillId="2" borderId="13" xfId="0" applyNumberFormat="1" applyFont="1" applyFill="1" applyBorder="1" applyAlignment="1">
      <alignment vertical="top"/>
    </xf>
    <xf numFmtId="16" fontId="1" fillId="3" borderId="3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NumberFormat="1" applyFont="1" applyFill="1" applyBorder="1" applyAlignment="1" applyProtection="1">
      <alignment horizontal="center" vertical="top"/>
      <protection locked="0"/>
    </xf>
    <xf numFmtId="0" fontId="19" fillId="2" borderId="0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16" fontId="1" fillId="3" borderId="2" xfId="0" applyNumberFormat="1" applyFont="1" applyFill="1" applyBorder="1" applyAlignment="1" applyProtection="1">
      <alignment horizontal="center" vertical="top"/>
      <protection locked="0"/>
    </xf>
    <xf numFmtId="1" fontId="41" fillId="3" borderId="5" xfId="0" applyNumberFormat="1" applyFont="1" applyFill="1" applyBorder="1" applyAlignment="1" applyProtection="1">
      <alignment horizontal="left"/>
    </xf>
    <xf numFmtId="1" fontId="41" fillId="3" borderId="6" xfId="0" applyNumberFormat="1" applyFont="1" applyFill="1" applyBorder="1" applyAlignment="1" applyProtection="1">
      <alignment horizontal="left"/>
    </xf>
    <xf numFmtId="1" fontId="41" fillId="3" borderId="7" xfId="0" applyNumberFormat="1" applyFont="1" applyFill="1" applyBorder="1" applyAlignment="1" applyProtection="1">
      <alignment horizontal="left"/>
    </xf>
    <xf numFmtId="1" fontId="37" fillId="3" borderId="8" xfId="2" applyNumberFormat="1" applyFill="1" applyBorder="1" applyAlignment="1" applyProtection="1">
      <alignment horizontal="left"/>
    </xf>
    <xf numFmtId="1" fontId="37" fillId="3" borderId="0" xfId="2" applyNumberFormat="1" applyFill="1" applyBorder="1" applyAlignment="1" applyProtection="1">
      <alignment horizontal="left"/>
    </xf>
    <xf numFmtId="0" fontId="1" fillId="3" borderId="5" xfId="0" applyNumberFormat="1" applyFont="1" applyFill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center" vertical="top"/>
    </xf>
    <xf numFmtId="0" fontId="1" fillId="3" borderId="8" xfId="0" applyNumberFormat="1" applyFont="1" applyFill="1" applyBorder="1" applyAlignment="1">
      <alignment horizontal="center" vertical="top"/>
    </xf>
    <xf numFmtId="0" fontId="1" fillId="3" borderId="0" xfId="0" applyNumberFormat="1" applyFont="1" applyFill="1" applyBorder="1" applyAlignment="1">
      <alignment horizontal="center" vertical="top"/>
    </xf>
    <xf numFmtId="0" fontId="26" fillId="3" borderId="3" xfId="0" applyNumberFormat="1" applyFont="1" applyFill="1" applyBorder="1" applyAlignment="1" applyProtection="1">
      <alignment horizontal="center" vertical="top"/>
      <protection locked="0"/>
    </xf>
    <xf numFmtId="0" fontId="26" fillId="3" borderId="4" xfId="0" applyNumberFormat="1" applyFont="1" applyFill="1" applyBorder="1" applyAlignment="1" applyProtection="1">
      <alignment horizontal="center" vertical="top"/>
      <protection locked="0"/>
    </xf>
    <xf numFmtId="0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3" borderId="1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NumberFormat="1" applyFont="1" applyFill="1" applyBorder="1" applyAlignment="1" applyProtection="1">
      <alignment horizontal="left" vertical="top"/>
      <protection locked="0"/>
    </xf>
    <xf numFmtId="1" fontId="41" fillId="2" borderId="0" xfId="0" applyNumberFormat="1" applyFont="1" applyFill="1" applyBorder="1" applyAlignment="1" applyProtection="1">
      <alignment horizontal="center"/>
    </xf>
    <xf numFmtId="0" fontId="26" fillId="3" borderId="14" xfId="0" applyNumberFormat="1" applyFont="1" applyFill="1" applyBorder="1" applyAlignment="1" applyProtection="1">
      <alignment horizontal="center" vertical="top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AF1DD"/>
      <rgbColor rgb="00AAAAAA"/>
      <rgbColor rgb="00748C42"/>
      <rgbColor rgb="00FFFFFF"/>
      <rgbColor rgb="00FF0000"/>
      <rgbColor rgb="00FBD4B4"/>
      <rgbColor rgb="00D6E3BC"/>
      <rgbColor rgb="006C6C6C"/>
      <rgbColor rgb="00003300"/>
      <rgbColor rgb="00FEFFFE"/>
      <rgbColor rgb="00E5DFEC"/>
      <rgbColor rgb="00E5B8B7"/>
      <rgbColor rgb="00DBE5F1"/>
      <rgbColor rgb="00FDE9D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19050</xdr:rowOff>
    </xdr:from>
    <xdr:to>
      <xdr:col>10</xdr:col>
      <xdr:colOff>9525</xdr:colOff>
      <xdr:row>48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467725"/>
          <a:ext cx="870585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8</xdr:col>
      <xdr:colOff>800099</xdr:colOff>
      <xdr:row>26</xdr:row>
      <xdr:rowOff>171451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0" y="3438525"/>
          <a:ext cx="4076699" cy="923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619125</xdr:colOff>
      <xdr:row>45</xdr:row>
      <xdr:rowOff>19050</xdr:rowOff>
    </xdr:from>
    <xdr:to>
      <xdr:col>9</xdr:col>
      <xdr:colOff>0</xdr:colOff>
      <xdr:row>51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05075" y="8591550"/>
          <a:ext cx="41052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iceline.com/?defProduct=hotels&amp;refid=PLGOOGLECPC&amp;refclickid=D%3AcHotel10093837320g18118890907&amp;gclid=CIC2psOejLkCFYdQ7AoduEoAPw" TargetMode="External"/><Relationship Id="rId1" Type="http://schemas.openxmlformats.org/officeDocument/2006/relationships/hyperlink" Target="http://www.maps.google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iceline.com/?defProduct=hotels&amp;refid=PLGOOGLECPC&amp;refclickid=D%3AcHotel10093837320g18118890907&amp;gclid=CIC2psOejLkCFYdQ7AoduEoAPw" TargetMode="External"/><Relationship Id="rId1" Type="http://schemas.openxmlformats.org/officeDocument/2006/relationships/hyperlink" Target="http://www.maps.google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showGridLines="0" tabSelected="1" workbookViewId="0">
      <selection activeCell="D12" sqref="D12"/>
    </sheetView>
  </sheetViews>
  <sheetFormatPr defaultColWidth="8.59765625" defaultRowHeight="15" customHeight="1"/>
  <cols>
    <col min="1" max="1" width="3.19921875" style="1" customWidth="1"/>
    <col min="2" max="2" width="11.59765625" style="1" customWidth="1"/>
    <col min="3" max="3" width="10.09765625" style="1" customWidth="1"/>
    <col min="4" max="4" width="9.09765625" style="1" customWidth="1"/>
    <col min="5" max="5" width="6" style="1" customWidth="1"/>
    <col min="6" max="6" width="3.796875" style="1" customWidth="1"/>
    <col min="7" max="7" width="7" style="1" customWidth="1"/>
    <col min="8" max="8" width="15.19921875" style="1" customWidth="1"/>
    <col min="9" max="9" width="13.09765625" style="1" customWidth="1"/>
    <col min="10" max="10" width="12.19921875" style="1" customWidth="1"/>
    <col min="11" max="13" width="8.59765625" style="1"/>
    <col min="14" max="14" width="11.59765625" style="1" bestFit="1" customWidth="1"/>
    <col min="15" max="17" width="8.59765625" style="1"/>
    <col min="18" max="18" width="10.5" style="1" customWidth="1"/>
    <col min="19" max="16384" width="8.59765625" style="1"/>
  </cols>
  <sheetData>
    <row r="1" spans="1:20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20" ht="36" customHeight="1">
      <c r="A2" s="179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4"/>
      <c r="L2" s="51"/>
      <c r="M2" s="51"/>
      <c r="N2" s="51"/>
      <c r="O2" s="51"/>
      <c r="P2" s="51"/>
      <c r="Q2" s="51"/>
      <c r="R2" s="51"/>
      <c r="S2" s="51"/>
      <c r="T2" s="51"/>
    </row>
    <row r="3" spans="1:20" ht="23.1" customHeight="1">
      <c r="A3" s="3"/>
      <c r="B3" s="4"/>
      <c r="C3" s="4"/>
      <c r="D3" s="4"/>
      <c r="E3" s="4"/>
      <c r="F3" s="4"/>
      <c r="G3" s="4"/>
      <c r="H3" s="4"/>
      <c r="I3" s="4"/>
      <c r="J3" s="3"/>
      <c r="K3" s="4"/>
      <c r="L3" s="51"/>
      <c r="M3" s="58"/>
      <c r="N3" s="58"/>
      <c r="O3" s="50"/>
      <c r="P3" s="50"/>
      <c r="Q3" s="58"/>
      <c r="R3" s="50"/>
      <c r="S3" s="50"/>
      <c r="T3" s="51"/>
    </row>
    <row r="4" spans="1:20" ht="15" customHeight="1">
      <c r="A4" s="10" t="s">
        <v>39</v>
      </c>
      <c r="B4" s="6"/>
      <c r="C4" s="6"/>
      <c r="D4" s="172">
        <v>65</v>
      </c>
      <c r="E4" s="173" t="s">
        <v>87</v>
      </c>
      <c r="F4" s="3"/>
      <c r="G4" s="18" t="s">
        <v>49</v>
      </c>
      <c r="H4" s="18"/>
      <c r="I4" s="18"/>
      <c r="J4" s="18"/>
      <c r="K4" s="4"/>
      <c r="L4" s="51"/>
      <c r="M4" s="51"/>
      <c r="N4" s="51"/>
      <c r="O4" s="51"/>
      <c r="P4" s="51"/>
      <c r="Q4" s="51"/>
      <c r="R4" s="51"/>
      <c r="S4" s="51"/>
      <c r="T4" s="51"/>
    </row>
    <row r="5" spans="1:20" ht="15" customHeight="1">
      <c r="A5" s="7" t="s">
        <v>34</v>
      </c>
      <c r="B5" s="3"/>
      <c r="C5" s="3"/>
      <c r="D5" s="93">
        <v>200</v>
      </c>
      <c r="E5" s="174">
        <f>D5/D4</f>
        <v>3.0769230769230771</v>
      </c>
      <c r="F5" s="3"/>
      <c r="G5" s="18"/>
      <c r="H5" s="18"/>
      <c r="I5" s="18"/>
      <c r="J5" s="18"/>
      <c r="K5" s="4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>
      <c r="A6" s="7" t="s">
        <v>35</v>
      </c>
      <c r="B6" s="3"/>
      <c r="C6" s="3"/>
      <c r="D6" s="93"/>
      <c r="E6" s="174">
        <f>D6/D4</f>
        <v>0</v>
      </c>
      <c r="F6" s="3"/>
      <c r="G6" s="8" t="s">
        <v>21</v>
      </c>
      <c r="H6" s="3"/>
      <c r="I6" s="3"/>
      <c r="J6" s="103"/>
      <c r="K6" s="4"/>
      <c r="L6" s="51"/>
      <c r="M6" s="51"/>
      <c r="N6" s="51"/>
      <c r="O6" s="59"/>
      <c r="P6" s="51"/>
      <c r="Q6" s="51"/>
      <c r="R6" s="51"/>
      <c r="S6" s="51"/>
      <c r="T6" s="51"/>
    </row>
    <row r="7" spans="1:20" ht="14.25" customHeight="1">
      <c r="A7" s="7" t="s">
        <v>33</v>
      </c>
      <c r="B7" s="3"/>
      <c r="C7" s="3"/>
      <c r="D7" s="93"/>
      <c r="E7" s="175">
        <f>D7/D4</f>
        <v>0</v>
      </c>
      <c r="F7" s="3"/>
      <c r="G7" s="19" t="s">
        <v>42</v>
      </c>
      <c r="H7" s="20"/>
      <c r="I7" s="21">
        <f>I13+(-J41)</f>
        <v>380</v>
      </c>
      <c r="J7" s="161"/>
      <c r="K7" s="4"/>
      <c r="L7" s="51"/>
      <c r="M7" s="51"/>
      <c r="N7" s="51"/>
      <c r="O7" s="59"/>
      <c r="P7" s="51"/>
      <c r="Q7" s="51"/>
      <c r="R7" s="51"/>
      <c r="S7" s="51"/>
      <c r="T7" s="51"/>
    </row>
    <row r="8" spans="1:20" ht="15" customHeight="1">
      <c r="A8" s="8" t="s">
        <v>3</v>
      </c>
      <c r="B8" s="3"/>
      <c r="C8" s="3"/>
      <c r="D8" s="93"/>
      <c r="E8" s="176"/>
      <c r="F8" s="3"/>
      <c r="G8" s="148" t="s">
        <v>8</v>
      </c>
      <c r="H8" s="80"/>
      <c r="I8" s="81" t="s">
        <v>83</v>
      </c>
      <c r="J8" s="162">
        <f>J6/I7</f>
        <v>0</v>
      </c>
      <c r="K8" s="4"/>
      <c r="L8" s="51"/>
      <c r="M8" s="51"/>
      <c r="N8" s="51"/>
      <c r="O8" s="50"/>
      <c r="P8" s="51"/>
      <c r="Q8" s="51"/>
      <c r="R8" s="51"/>
      <c r="S8" s="51"/>
      <c r="T8" s="51"/>
    </row>
    <row r="9" spans="1:20" ht="15.75" customHeight="1">
      <c r="A9" s="7" t="s">
        <v>36</v>
      </c>
      <c r="B9" s="3"/>
      <c r="C9" s="3"/>
      <c r="D9" s="94">
        <v>4.25</v>
      </c>
      <c r="E9" s="88"/>
      <c r="F9" s="3"/>
      <c r="G9" s="18"/>
      <c r="H9" s="18"/>
      <c r="I9" s="18"/>
      <c r="J9" s="23"/>
      <c r="K9" s="4"/>
      <c r="L9" s="51"/>
      <c r="M9" s="51"/>
      <c r="N9" s="51"/>
      <c r="O9" s="60"/>
      <c r="P9" s="51"/>
      <c r="Q9" s="51"/>
      <c r="R9" s="51"/>
      <c r="S9" s="51"/>
      <c r="T9" s="51"/>
    </row>
    <row r="10" spans="1:20" ht="15" customHeight="1">
      <c r="A10" s="9"/>
      <c r="B10" s="3"/>
      <c r="C10" s="3"/>
      <c r="D10" s="35"/>
      <c r="E10" s="88"/>
      <c r="F10" s="3"/>
      <c r="G10" s="4" t="s">
        <v>52</v>
      </c>
      <c r="H10" s="4"/>
      <c r="I10" s="23"/>
      <c r="J10" s="23"/>
      <c r="K10" s="4"/>
      <c r="L10" s="51"/>
      <c r="M10" s="51"/>
      <c r="N10" s="51"/>
      <c r="O10" s="50"/>
      <c r="P10" s="51"/>
      <c r="Q10" s="51"/>
      <c r="R10" s="51"/>
      <c r="S10" s="51"/>
      <c r="T10" s="51"/>
    </row>
    <row r="11" spans="1:20" ht="15" customHeight="1">
      <c r="A11" s="11" t="s">
        <v>31</v>
      </c>
      <c r="B11" s="12"/>
      <c r="C11" s="4"/>
      <c r="D11" s="95">
        <v>5</v>
      </c>
      <c r="E11" s="88"/>
      <c r="F11" s="3"/>
      <c r="G11" s="8" t="s">
        <v>26</v>
      </c>
      <c r="H11" s="3"/>
      <c r="I11" s="30"/>
      <c r="J11" s="160">
        <f>I13-I12</f>
        <v>0</v>
      </c>
      <c r="K11" s="4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15" customHeight="1">
      <c r="A12" s="11" t="s">
        <v>32</v>
      </c>
      <c r="B12" s="12"/>
      <c r="C12" s="4"/>
      <c r="D12" s="96">
        <v>3</v>
      </c>
      <c r="E12" s="88"/>
      <c r="F12" s="3"/>
      <c r="G12" s="26" t="s">
        <v>5</v>
      </c>
      <c r="H12" s="3"/>
      <c r="I12" s="31">
        <f>D27+D29+D31+D28+D21+(D19*D20)</f>
        <v>380</v>
      </c>
      <c r="J12" s="161"/>
      <c r="K12" s="4"/>
      <c r="L12" s="50"/>
      <c r="M12" s="50"/>
      <c r="N12" s="50"/>
      <c r="O12" s="50"/>
      <c r="P12" s="51"/>
      <c r="Q12" s="51"/>
      <c r="R12" s="51"/>
      <c r="S12" s="51"/>
      <c r="T12" s="51"/>
    </row>
    <row r="13" spans="1:20" ht="15" customHeight="1">
      <c r="A13" s="13" t="s">
        <v>15</v>
      </c>
      <c r="B13" s="14"/>
      <c r="C13" s="14"/>
      <c r="D13" s="94">
        <v>600</v>
      </c>
      <c r="E13" s="88"/>
      <c r="F13" s="3"/>
      <c r="G13" s="17" t="s">
        <v>6</v>
      </c>
      <c r="H13" s="3"/>
      <c r="I13" s="22">
        <f>I12+D33</f>
        <v>380</v>
      </c>
      <c r="J13" s="161"/>
      <c r="K13" s="4"/>
      <c r="L13" s="51"/>
      <c r="M13" s="61"/>
      <c r="N13" s="61"/>
      <c r="O13" s="61"/>
      <c r="P13" s="51"/>
      <c r="Q13" s="51"/>
      <c r="R13" s="51"/>
      <c r="S13" s="51"/>
      <c r="T13" s="51"/>
    </row>
    <row r="14" spans="1:20" ht="15" customHeight="1">
      <c r="A14" s="3"/>
      <c r="B14" s="3"/>
      <c r="C14" s="3"/>
      <c r="D14" s="35"/>
      <c r="E14" s="90"/>
      <c r="F14" s="3"/>
      <c r="G14" s="148" t="s">
        <v>7</v>
      </c>
      <c r="H14" s="77"/>
      <c r="I14" s="81" t="s">
        <v>83</v>
      </c>
      <c r="J14" s="162">
        <f>J11/I13</f>
        <v>0</v>
      </c>
      <c r="K14" s="4"/>
      <c r="L14" s="62"/>
      <c r="M14" s="63"/>
      <c r="N14" s="63"/>
      <c r="O14" s="63"/>
      <c r="P14" s="51"/>
      <c r="Q14" s="51"/>
      <c r="R14" s="51"/>
      <c r="S14" s="51"/>
      <c r="T14" s="51"/>
    </row>
    <row r="15" spans="1:20" ht="18" customHeight="1">
      <c r="A15" s="13" t="s">
        <v>17</v>
      </c>
      <c r="B15" s="14"/>
      <c r="C15" s="14"/>
      <c r="D15" s="94">
        <v>150</v>
      </c>
      <c r="E15" s="91"/>
      <c r="F15" s="5"/>
      <c r="G15" s="18"/>
      <c r="H15" s="18"/>
      <c r="I15" s="32"/>
      <c r="J15" s="34"/>
      <c r="K15" s="4"/>
      <c r="L15" s="51"/>
      <c r="M15" s="51"/>
      <c r="N15" s="51"/>
      <c r="O15" s="50"/>
      <c r="P15" s="51"/>
      <c r="Q15" s="51"/>
      <c r="R15" s="51"/>
      <c r="S15" s="51"/>
      <c r="T15" s="51"/>
    </row>
    <row r="16" spans="1:20" ht="16.5" customHeight="1">
      <c r="A16" s="15" t="s">
        <v>40</v>
      </c>
      <c r="B16" s="14"/>
      <c r="C16" s="14"/>
      <c r="D16" s="94"/>
      <c r="E16" s="88"/>
      <c r="F16" s="3"/>
      <c r="G16" s="37" t="s">
        <v>28</v>
      </c>
      <c r="H16" s="38"/>
      <c r="I16" s="39"/>
      <c r="J16" s="33"/>
      <c r="K16" s="4"/>
      <c r="L16" s="51"/>
      <c r="M16" s="51"/>
      <c r="N16" s="51"/>
      <c r="O16" s="64"/>
      <c r="P16" s="51"/>
      <c r="Q16" s="51"/>
      <c r="R16" s="51"/>
      <c r="S16" s="51"/>
      <c r="T16" s="51"/>
    </row>
    <row r="17" spans="1:20" ht="14.25" customHeight="1">
      <c r="A17" s="13" t="s">
        <v>19</v>
      </c>
      <c r="B17" s="14"/>
      <c r="C17" s="14"/>
      <c r="D17" s="94">
        <v>0</v>
      </c>
      <c r="E17" s="88"/>
      <c r="F17" s="3"/>
      <c r="G17" s="26" t="s">
        <v>26</v>
      </c>
      <c r="H17" s="156"/>
      <c r="I17" s="42"/>
      <c r="J17" s="157">
        <f>I18-D27-D28-D29-D30-D31</f>
        <v>820</v>
      </c>
      <c r="K17" s="4"/>
      <c r="L17" s="51"/>
      <c r="M17" s="51"/>
      <c r="N17" s="51"/>
      <c r="O17" s="64"/>
      <c r="P17" s="51"/>
      <c r="Q17" s="51"/>
      <c r="R17" s="51"/>
      <c r="S17" s="51"/>
      <c r="T17" s="65"/>
    </row>
    <row r="18" spans="1:20" ht="18.75" customHeight="1">
      <c r="A18" s="3"/>
      <c r="B18" s="4"/>
      <c r="C18" s="4"/>
      <c r="D18" s="36"/>
      <c r="E18" s="88"/>
      <c r="F18" s="3"/>
      <c r="G18" s="40" t="s">
        <v>28</v>
      </c>
      <c r="H18" s="40"/>
      <c r="I18" s="41">
        <f>((D6*2)*D11)+((D5*2)*D12)+(D7*D11)</f>
        <v>1200</v>
      </c>
      <c r="J18" s="158"/>
      <c r="K18" s="4"/>
      <c r="L18" s="51"/>
      <c r="M18" s="51"/>
      <c r="N18" s="51"/>
      <c r="O18" s="51"/>
      <c r="P18" s="51"/>
      <c r="Q18" s="51"/>
      <c r="R18" s="51"/>
      <c r="S18" s="51"/>
      <c r="T18" s="50"/>
    </row>
    <row r="19" spans="1:20" ht="15" customHeight="1">
      <c r="A19" s="7" t="s">
        <v>41</v>
      </c>
      <c r="B19" s="4"/>
      <c r="C19" s="4"/>
      <c r="D19" s="97"/>
      <c r="E19" s="88"/>
      <c r="F19" s="3"/>
      <c r="G19" s="148" t="s">
        <v>29</v>
      </c>
      <c r="H19" s="78"/>
      <c r="I19" s="81" t="s">
        <v>83</v>
      </c>
      <c r="J19" s="159">
        <f>J17/I18</f>
        <v>0.68333333333333335</v>
      </c>
      <c r="K19" s="4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5" customHeight="1">
      <c r="A20" s="15" t="s">
        <v>23</v>
      </c>
      <c r="B20" s="4"/>
      <c r="C20" s="4"/>
      <c r="D20" s="98"/>
      <c r="E20" s="88"/>
      <c r="F20" s="3"/>
      <c r="G20" s="4"/>
      <c r="H20" s="4"/>
      <c r="I20" s="4"/>
      <c r="J20" s="4"/>
      <c r="K20" s="4"/>
      <c r="L20" s="51"/>
      <c r="Q20" s="51"/>
      <c r="R20" s="51"/>
      <c r="S20" s="51"/>
      <c r="T20" s="51"/>
    </row>
    <row r="21" spans="1:20" ht="15" customHeight="1">
      <c r="A21" s="8" t="s">
        <v>24</v>
      </c>
      <c r="B21" s="16"/>
      <c r="C21" s="9"/>
      <c r="D21" s="97">
        <v>0</v>
      </c>
      <c r="E21" s="88"/>
      <c r="F21" s="3"/>
      <c r="G21" s="18" t="s">
        <v>84</v>
      </c>
      <c r="H21" s="18"/>
      <c r="I21" s="18"/>
      <c r="J21" s="18"/>
      <c r="K21" s="4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5" customHeight="1">
      <c r="A22" s="8" t="s">
        <v>25</v>
      </c>
      <c r="B22" s="3"/>
      <c r="C22" s="3"/>
      <c r="D22" s="99">
        <v>5</v>
      </c>
      <c r="E22" s="88"/>
      <c r="F22" s="3"/>
      <c r="G22" s="152" t="s">
        <v>26</v>
      </c>
      <c r="H22" s="4"/>
      <c r="I22" s="4"/>
      <c r="J22" s="154">
        <f>I24-I23</f>
        <v>-380</v>
      </c>
      <c r="K22" s="4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4.25" customHeight="1">
      <c r="A23" s="7" t="s">
        <v>50</v>
      </c>
      <c r="B23" s="3"/>
      <c r="C23" s="3"/>
      <c r="D23" s="100">
        <v>0.1</v>
      </c>
      <c r="E23" s="88"/>
      <c r="F23" s="3"/>
      <c r="G23" s="26" t="s">
        <v>5</v>
      </c>
      <c r="H23" s="3"/>
      <c r="I23" s="31">
        <f>I12</f>
        <v>380</v>
      </c>
      <c r="J23" s="161"/>
      <c r="K23" s="4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5" customHeight="1">
      <c r="A24" s="77"/>
      <c r="B24" s="77"/>
      <c r="C24" s="77"/>
      <c r="D24" s="77"/>
      <c r="E24" s="92"/>
      <c r="F24" s="3"/>
      <c r="G24" s="149" t="s">
        <v>85</v>
      </c>
      <c r="H24" s="150"/>
      <c r="I24" s="151"/>
      <c r="J24" s="18"/>
      <c r="K24" s="4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5.75" customHeight="1">
      <c r="A25" s="3"/>
      <c r="B25" s="4"/>
      <c r="C25" s="4"/>
      <c r="D25" s="4"/>
      <c r="E25" s="4"/>
      <c r="F25" s="3"/>
      <c r="G25" s="79"/>
      <c r="H25" s="79"/>
      <c r="I25" s="81" t="s">
        <v>83</v>
      </c>
      <c r="J25" s="155" t="e">
        <f>J22/I24</f>
        <v>#DIV/0!</v>
      </c>
      <c r="K25" s="4"/>
      <c r="L25" s="66"/>
      <c r="Q25" s="51"/>
      <c r="R25" s="51"/>
      <c r="S25" s="51"/>
      <c r="T25" s="51"/>
    </row>
    <row r="26" spans="1:20" ht="18.75" customHeight="1">
      <c r="A26" s="29" t="s">
        <v>0</v>
      </c>
      <c r="B26" s="25"/>
      <c r="C26" s="34"/>
      <c r="D26" s="4"/>
      <c r="E26" s="88"/>
      <c r="F26" s="3"/>
      <c r="G26" s="29" t="s">
        <v>30</v>
      </c>
      <c r="H26" s="18"/>
      <c r="I26" s="49" t="s">
        <v>11</v>
      </c>
      <c r="J26" s="49" t="s">
        <v>47</v>
      </c>
      <c r="K26" s="4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5" customHeight="1">
      <c r="A27" s="26" t="s">
        <v>1</v>
      </c>
      <c r="B27" s="3"/>
      <c r="C27" s="18"/>
      <c r="D27" s="24">
        <f>D8*D15</f>
        <v>0</v>
      </c>
      <c r="E27" s="88"/>
      <c r="F27" s="3"/>
      <c r="G27" s="44" t="s">
        <v>44</v>
      </c>
      <c r="H27" s="3"/>
      <c r="I27" s="47">
        <f>D7/D22</f>
        <v>0</v>
      </c>
      <c r="J27" s="45">
        <f>D9*I27</f>
        <v>0</v>
      </c>
      <c r="K27" s="4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5" customHeight="1">
      <c r="A28" s="27" t="s">
        <v>2</v>
      </c>
      <c r="B28" s="3"/>
      <c r="C28" s="18"/>
      <c r="D28" s="24">
        <f>(D16*2)+(D17*D8)</f>
        <v>0</v>
      </c>
      <c r="E28" s="88"/>
      <c r="F28" s="3"/>
      <c r="G28" s="43" t="s">
        <v>57</v>
      </c>
      <c r="H28" s="23"/>
      <c r="I28" s="48">
        <f>2*(D6/D22)</f>
        <v>0</v>
      </c>
      <c r="J28" s="46">
        <f>I28*D9</f>
        <v>0</v>
      </c>
      <c r="K28" s="4"/>
      <c r="L28" s="51"/>
      <c r="Q28" s="51"/>
      <c r="R28" s="51"/>
      <c r="S28" s="51"/>
      <c r="T28" s="51"/>
    </row>
    <row r="29" spans="1:20" ht="15" customHeight="1">
      <c r="A29" s="53" t="s">
        <v>51</v>
      </c>
      <c r="B29" s="3"/>
      <c r="C29" s="18"/>
      <c r="D29" s="24">
        <f>I31*D23</f>
        <v>40</v>
      </c>
      <c r="E29" s="88"/>
      <c r="F29" s="3"/>
      <c r="G29" s="43" t="s">
        <v>46</v>
      </c>
      <c r="H29" s="23"/>
      <c r="I29" s="48">
        <f>2*(D5/D22)</f>
        <v>80</v>
      </c>
      <c r="J29" s="46">
        <f>I29*D9</f>
        <v>340</v>
      </c>
      <c r="K29" s="4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" customHeight="1">
      <c r="A30" s="28" t="s">
        <v>43</v>
      </c>
      <c r="B30" s="3"/>
      <c r="C30" s="18"/>
      <c r="D30" s="153">
        <f>(D19*D20)+D21</f>
        <v>0</v>
      </c>
      <c r="E30" s="88"/>
      <c r="F30" s="3"/>
      <c r="G30" s="164" t="s">
        <v>45</v>
      </c>
      <c r="H30" s="164"/>
      <c r="I30" s="165">
        <f>I31/D22</f>
        <v>80</v>
      </c>
      <c r="J30" s="166">
        <f>I30*D9</f>
        <v>340</v>
      </c>
      <c r="K30" s="4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5" customHeight="1">
      <c r="A31" s="26" t="s">
        <v>4</v>
      </c>
      <c r="B31" s="3"/>
      <c r="C31" s="18"/>
      <c r="D31" s="24">
        <f>I30*D9</f>
        <v>340</v>
      </c>
      <c r="E31" s="88"/>
      <c r="F31" s="3"/>
      <c r="G31" s="82" t="s">
        <v>9</v>
      </c>
      <c r="H31" s="79"/>
      <c r="I31" s="170">
        <f>(D6*2)+D7+(D5*2)</f>
        <v>400</v>
      </c>
      <c r="J31" s="171" t="s">
        <v>86</v>
      </c>
      <c r="K31" s="4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5" customHeight="1">
      <c r="A32" s="53" t="s">
        <v>48</v>
      </c>
      <c r="B32" s="3"/>
      <c r="C32" s="18"/>
      <c r="D32" s="24">
        <f>SUM(D27:D31)</f>
        <v>380</v>
      </c>
      <c r="E32" s="88"/>
      <c r="F32" s="3"/>
      <c r="G32" s="4"/>
      <c r="H32" s="4"/>
      <c r="I32" s="4"/>
      <c r="J32" s="4"/>
      <c r="K32" s="4"/>
      <c r="L32" s="168"/>
      <c r="M32" s="167"/>
      <c r="N32" s="169"/>
      <c r="O32" s="51"/>
      <c r="P32" s="51"/>
      <c r="Q32" s="51"/>
      <c r="R32" s="51"/>
      <c r="S32" s="51"/>
      <c r="T32" s="51"/>
    </row>
    <row r="33" spans="1:20" ht="15" customHeight="1">
      <c r="A33" s="53" t="s">
        <v>56</v>
      </c>
      <c r="B33" s="3"/>
      <c r="C33" s="18"/>
      <c r="D33" s="24">
        <f>D8*D13</f>
        <v>0</v>
      </c>
      <c r="E33" s="88"/>
      <c r="F33" s="3"/>
      <c r="G33" s="29" t="s">
        <v>22</v>
      </c>
      <c r="H33" s="3"/>
      <c r="I33" s="3"/>
      <c r="J33" s="102">
        <v>0.25</v>
      </c>
      <c r="K33" s="4"/>
      <c r="L33" s="51"/>
      <c r="M33" s="51"/>
      <c r="N33" s="51"/>
      <c r="O33" s="51"/>
      <c r="P33" s="51"/>
      <c r="Q33" s="50"/>
      <c r="R33" s="50"/>
      <c r="S33" s="50"/>
      <c r="T33" s="50"/>
    </row>
    <row r="34" spans="1:20" ht="15" customHeight="1">
      <c r="A34" s="79"/>
      <c r="B34" s="79"/>
      <c r="C34" s="79"/>
      <c r="D34" s="79"/>
      <c r="E34" s="89"/>
      <c r="F34" s="3"/>
      <c r="G34" s="54">
        <f>J33</f>
        <v>0.25</v>
      </c>
      <c r="H34" s="55" t="s">
        <v>10</v>
      </c>
      <c r="I34" s="55"/>
      <c r="J34" s="56">
        <f>I7*J33</f>
        <v>95</v>
      </c>
      <c r="K34" s="4"/>
      <c r="L34" s="51"/>
      <c r="M34" s="51"/>
      <c r="N34" s="51"/>
      <c r="O34" s="51"/>
      <c r="P34" s="51"/>
      <c r="Q34" s="50"/>
      <c r="R34" s="50"/>
      <c r="S34" s="50"/>
      <c r="T34" s="50"/>
    </row>
    <row r="35" spans="1:20" ht="15" customHeight="1">
      <c r="A35" s="18"/>
      <c r="B35" s="18"/>
      <c r="C35" s="18"/>
      <c r="D35" s="18"/>
      <c r="E35" s="18"/>
      <c r="F35" s="3"/>
      <c r="G35" s="54">
        <f>J33</f>
        <v>0.25</v>
      </c>
      <c r="H35" s="55" t="s">
        <v>37</v>
      </c>
      <c r="I35" s="55"/>
      <c r="J35" s="56">
        <f>I18*J33</f>
        <v>300</v>
      </c>
      <c r="K35" s="4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5" customHeight="1">
      <c r="A36" s="3" t="s">
        <v>12</v>
      </c>
      <c r="B36" s="3"/>
      <c r="C36" s="180"/>
      <c r="D36" s="180"/>
      <c r="E36" s="18"/>
      <c r="F36" s="3"/>
      <c r="G36" s="54">
        <f>J33</f>
        <v>0.25</v>
      </c>
      <c r="H36" s="55" t="s">
        <v>53</v>
      </c>
      <c r="I36" s="55"/>
      <c r="J36" s="56">
        <f>I13*J33</f>
        <v>95</v>
      </c>
      <c r="K36" s="4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5" customHeight="1">
      <c r="A37" s="3" t="s">
        <v>13</v>
      </c>
      <c r="B37" s="3"/>
      <c r="C37" s="180"/>
      <c r="D37" s="180"/>
      <c r="E37" s="18" t="s">
        <v>58</v>
      </c>
      <c r="F37" s="3"/>
      <c r="G37" s="83">
        <f>J33</f>
        <v>0.25</v>
      </c>
      <c r="H37" s="84" t="s">
        <v>37</v>
      </c>
      <c r="I37" s="84"/>
      <c r="J37" s="163">
        <f>I24*J33</f>
        <v>0</v>
      </c>
      <c r="K37" s="4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" customHeight="1">
      <c r="A38" s="3" t="s">
        <v>14</v>
      </c>
      <c r="B38" s="3"/>
      <c r="C38" s="180"/>
      <c r="D38" s="180"/>
      <c r="E38" s="18"/>
      <c r="F38" s="3"/>
      <c r="G38" s="4"/>
      <c r="H38" s="4"/>
      <c r="I38" s="4"/>
      <c r="J38" s="4"/>
      <c r="K38" s="4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5" customHeight="1">
      <c r="A39" s="3" t="s">
        <v>16</v>
      </c>
      <c r="B39" s="3"/>
      <c r="C39" s="181"/>
      <c r="D39" s="180"/>
      <c r="E39" s="4"/>
      <c r="F39" s="4"/>
      <c r="G39" s="15" t="s">
        <v>38</v>
      </c>
      <c r="H39" s="52"/>
      <c r="I39" s="52"/>
      <c r="J39" s="24">
        <f>I18-I7</f>
        <v>820</v>
      </c>
      <c r="K39" s="4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 customHeight="1">
      <c r="A40" s="3" t="s">
        <v>18</v>
      </c>
      <c r="B40" s="3"/>
      <c r="C40" s="177"/>
      <c r="D40" s="178"/>
      <c r="E40" s="4"/>
      <c r="F40" s="4"/>
      <c r="G40" s="15" t="s">
        <v>54</v>
      </c>
      <c r="H40" s="52"/>
      <c r="I40" s="52"/>
      <c r="J40" s="24">
        <f>I18-I13</f>
        <v>820</v>
      </c>
      <c r="K40" s="4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 customHeight="1">
      <c r="A41" s="4"/>
      <c r="B41" s="4"/>
      <c r="C41" s="101"/>
      <c r="D41" s="101"/>
      <c r="E41" s="4"/>
      <c r="F41" s="4"/>
      <c r="G41" s="85" t="s">
        <v>55</v>
      </c>
      <c r="H41" s="86"/>
      <c r="I41" s="86"/>
      <c r="J41" s="87">
        <f>J11-J6</f>
        <v>0</v>
      </c>
      <c r="K41" s="4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 customHeight="1">
      <c r="A42" s="3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1"/>
      <c r="M42" s="51"/>
      <c r="N42" s="51"/>
      <c r="O42" s="51"/>
      <c r="P42" s="51"/>
      <c r="Q42" s="50"/>
      <c r="R42" s="50"/>
      <c r="S42" s="50"/>
      <c r="T42" s="50"/>
    </row>
    <row r="43" spans="1:20" ht="15" customHeight="1">
      <c r="A43" s="187"/>
      <c r="B43" s="188"/>
      <c r="C43" s="188"/>
      <c r="D43" s="188"/>
      <c r="E43" s="188"/>
      <c r="F43" s="69"/>
      <c r="G43" s="69"/>
      <c r="H43" s="69"/>
      <c r="I43" s="69"/>
      <c r="J43" s="70"/>
      <c r="K43" s="4"/>
      <c r="L43" s="51"/>
      <c r="M43" s="51"/>
      <c r="N43" s="51"/>
      <c r="O43" s="51"/>
      <c r="P43" s="51"/>
      <c r="Q43" s="50"/>
      <c r="R43" s="50"/>
      <c r="S43" s="67"/>
      <c r="T43" s="67"/>
    </row>
    <row r="44" spans="1:20" ht="15" customHeight="1">
      <c r="A44" s="189"/>
      <c r="B44" s="190"/>
      <c r="C44" s="190"/>
      <c r="D44" s="190"/>
      <c r="E44" s="190"/>
      <c r="F44" s="51"/>
      <c r="G44" s="51"/>
      <c r="H44" s="51"/>
      <c r="I44" s="51"/>
      <c r="J44" s="71"/>
      <c r="K44" s="4"/>
      <c r="L44" s="51"/>
      <c r="M44" s="51"/>
      <c r="N44" s="51"/>
      <c r="O44" s="51"/>
      <c r="P44" s="51"/>
      <c r="Q44" s="50"/>
      <c r="R44" s="50"/>
      <c r="S44" s="67"/>
      <c r="T44" s="67"/>
    </row>
    <row r="45" spans="1:20" ht="15" customHeight="1">
      <c r="A45" s="189"/>
      <c r="B45" s="190"/>
      <c r="C45" s="190"/>
      <c r="D45" s="190"/>
      <c r="E45" s="190"/>
      <c r="F45" s="51"/>
      <c r="G45" s="51"/>
      <c r="H45" s="51"/>
      <c r="I45" s="51"/>
      <c r="J45" s="71"/>
      <c r="K45" s="4"/>
      <c r="L45" s="51"/>
      <c r="M45" s="51"/>
      <c r="N45" s="51"/>
      <c r="O45" s="51"/>
      <c r="P45" s="51"/>
      <c r="Q45" s="50"/>
      <c r="R45" s="50"/>
      <c r="S45" s="67"/>
      <c r="T45" s="67"/>
    </row>
    <row r="46" spans="1:20" ht="15" customHeight="1">
      <c r="A46" s="189"/>
      <c r="B46" s="190"/>
      <c r="C46" s="190"/>
      <c r="D46" s="190"/>
      <c r="E46" s="190"/>
      <c r="F46" s="51"/>
      <c r="G46" s="51"/>
      <c r="H46" s="51"/>
      <c r="I46" s="51"/>
      <c r="J46" s="71"/>
      <c r="K46" s="4"/>
      <c r="L46" s="51"/>
      <c r="M46" s="51"/>
      <c r="N46" s="51"/>
      <c r="O46" s="51"/>
      <c r="P46" s="51"/>
      <c r="Q46" s="50"/>
      <c r="R46" s="50"/>
      <c r="S46" s="67"/>
      <c r="T46" s="67"/>
    </row>
    <row r="47" spans="1:20" ht="15" customHeight="1">
      <c r="A47" s="72"/>
      <c r="B47" s="50"/>
      <c r="C47" s="50"/>
      <c r="D47" s="50"/>
      <c r="E47" s="51"/>
      <c r="F47" s="51"/>
      <c r="G47" s="51"/>
      <c r="H47" s="51"/>
      <c r="I47" s="51"/>
      <c r="J47" s="71"/>
      <c r="K47" s="4"/>
      <c r="L47" s="51"/>
      <c r="M47" s="51"/>
      <c r="N47" s="51"/>
      <c r="O47" s="51"/>
      <c r="P47" s="51"/>
      <c r="Q47" s="50"/>
      <c r="R47" s="50"/>
      <c r="S47" s="50"/>
      <c r="T47" s="50"/>
    </row>
    <row r="48" spans="1:20" ht="15" customHeight="1">
      <c r="A48" s="73"/>
      <c r="B48" s="74"/>
      <c r="C48" s="74"/>
      <c r="D48" s="74"/>
      <c r="E48" s="75"/>
      <c r="F48" s="75"/>
      <c r="G48" s="75"/>
      <c r="H48" s="75"/>
      <c r="I48" s="75"/>
      <c r="J48" s="76"/>
      <c r="K48" s="4"/>
      <c r="L48" s="51"/>
      <c r="M48" s="51"/>
      <c r="N48" s="51"/>
      <c r="O48" s="51"/>
      <c r="P48" s="51"/>
      <c r="Q48" s="50"/>
      <c r="R48" s="50"/>
      <c r="S48" s="50"/>
      <c r="T48" s="50"/>
    </row>
    <row r="49" spans="1:20" ht="15" customHeight="1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  <c r="L49" s="51"/>
      <c r="M49" s="51"/>
      <c r="N49" s="51"/>
      <c r="O49" s="51"/>
      <c r="P49" s="51"/>
      <c r="Q49" s="50"/>
      <c r="R49" s="50"/>
      <c r="S49" s="50"/>
      <c r="T49" s="50"/>
    </row>
    <row r="50" spans="1:20" ht="15" customHeight="1">
      <c r="A50" s="182" t="s">
        <v>77</v>
      </c>
      <c r="B50" s="183"/>
      <c r="C50" s="183"/>
      <c r="D50" s="183"/>
      <c r="E50" s="183"/>
      <c r="F50" s="184"/>
      <c r="G50" s="4"/>
      <c r="H50" s="4"/>
      <c r="I50" s="4"/>
      <c r="J50" s="4"/>
      <c r="K50" s="4"/>
      <c r="L50" s="51"/>
      <c r="M50" s="51"/>
      <c r="N50" s="51"/>
      <c r="O50" s="51"/>
      <c r="P50" s="51"/>
      <c r="Q50" s="50"/>
      <c r="R50" s="50"/>
      <c r="S50" s="50"/>
      <c r="T50" s="50"/>
    </row>
    <row r="51" spans="1:20" ht="15" customHeight="1">
      <c r="A51" s="185" t="s">
        <v>78</v>
      </c>
      <c r="B51" s="186"/>
      <c r="C51" s="113"/>
      <c r="D51" s="113"/>
      <c r="E51" s="114"/>
      <c r="F51" s="115"/>
      <c r="G51" s="4"/>
      <c r="H51" s="4"/>
      <c r="I51" s="4"/>
      <c r="J51" s="4"/>
      <c r="K51" s="4"/>
      <c r="L51" s="51"/>
      <c r="M51" s="51"/>
      <c r="N51" s="51"/>
      <c r="O51" s="51"/>
      <c r="P51" s="51"/>
      <c r="Q51" s="68"/>
      <c r="R51" s="68"/>
      <c r="S51" s="68"/>
      <c r="T51" s="68"/>
    </row>
    <row r="52" spans="1:20" ht="15" customHeight="1">
      <c r="A52" s="116" t="s">
        <v>79</v>
      </c>
      <c r="B52" s="117"/>
      <c r="C52" s="117"/>
      <c r="D52" s="117"/>
      <c r="E52" s="118"/>
      <c r="F52" s="119"/>
      <c r="G52" s="4"/>
      <c r="H52" s="4"/>
      <c r="I52" s="4"/>
      <c r="J52" s="4"/>
      <c r="K52" s="4"/>
      <c r="L52" s="51"/>
      <c r="M52" s="51"/>
      <c r="N52" s="51"/>
      <c r="O52" s="51"/>
      <c r="P52" s="51"/>
      <c r="Q52" s="68"/>
      <c r="R52" s="68"/>
      <c r="S52" s="68"/>
      <c r="T52" s="68"/>
    </row>
    <row r="53" spans="1:20" ht="15" customHeight="1">
      <c r="A53" s="57"/>
      <c r="B53" s="57"/>
      <c r="C53" s="57"/>
      <c r="D53" s="57"/>
      <c r="E53" s="4"/>
      <c r="F53" s="4"/>
      <c r="G53" s="4"/>
      <c r="H53" s="4"/>
      <c r="I53" s="4"/>
      <c r="J53" s="4"/>
      <c r="K53" s="4"/>
      <c r="L53" s="51"/>
      <c r="M53" s="51"/>
      <c r="N53" s="51"/>
      <c r="O53" s="51"/>
      <c r="P53" s="51"/>
      <c r="Q53" s="68"/>
      <c r="R53" s="68"/>
      <c r="S53" s="68"/>
      <c r="T53" s="68"/>
    </row>
    <row r="54" spans="1:20" ht="15" customHeight="1">
      <c r="A54" s="3"/>
      <c r="B54" s="3"/>
      <c r="C54" s="3"/>
      <c r="D54" s="3"/>
      <c r="E54" s="4"/>
      <c r="F54" s="4"/>
      <c r="G54" s="4"/>
      <c r="H54" s="4"/>
      <c r="I54" s="4"/>
      <c r="J54" s="4"/>
      <c r="K54" s="4"/>
      <c r="L54" s="51"/>
      <c r="M54" s="51"/>
      <c r="N54" s="51"/>
      <c r="O54" s="51"/>
      <c r="P54" s="51"/>
      <c r="Q54" s="50"/>
      <c r="R54" s="50"/>
      <c r="S54" s="50"/>
      <c r="T54" s="50"/>
    </row>
    <row r="55" spans="1:20" ht="15" customHeight="1">
      <c r="A55" s="3"/>
      <c r="B55" s="3"/>
      <c r="C55" s="3"/>
      <c r="D55" s="3"/>
      <c r="E55" s="4"/>
      <c r="F55" s="4"/>
      <c r="G55" s="4"/>
      <c r="H55" s="4"/>
      <c r="I55" s="4"/>
      <c r="J55" s="4"/>
      <c r="K55" s="4"/>
      <c r="L55" s="51"/>
      <c r="M55" s="51"/>
      <c r="N55" s="51"/>
      <c r="O55" s="51"/>
      <c r="P55" s="51"/>
      <c r="Q55" s="50"/>
      <c r="R55" s="50"/>
      <c r="S55" s="50"/>
      <c r="T55" s="50"/>
    </row>
    <row r="56" spans="1:20" ht="15" customHeight="1">
      <c r="A56" s="50"/>
      <c r="B56" s="50"/>
      <c r="C56" s="50"/>
      <c r="D56" s="50"/>
      <c r="L56" s="51"/>
      <c r="M56" s="51"/>
      <c r="N56" s="51"/>
      <c r="O56" s="51"/>
      <c r="P56" s="51"/>
      <c r="Q56" s="50"/>
      <c r="R56" s="50"/>
      <c r="S56" s="50"/>
      <c r="T56" s="50"/>
    </row>
  </sheetData>
  <sheetProtection sheet="1" objects="1" scenarios="1" selectLockedCells="1"/>
  <mergeCells count="12">
    <mergeCell ref="A50:F50"/>
    <mergeCell ref="A51:B51"/>
    <mergeCell ref="A43:E43"/>
    <mergeCell ref="A44:E44"/>
    <mergeCell ref="A46:E46"/>
    <mergeCell ref="A45:E45"/>
    <mergeCell ref="C40:D40"/>
    <mergeCell ref="A2:J2"/>
    <mergeCell ref="C36:D36"/>
    <mergeCell ref="C37:D37"/>
    <mergeCell ref="C38:D38"/>
    <mergeCell ref="C39:D39"/>
  </mergeCells>
  <hyperlinks>
    <hyperlink ref="A51:B51" r:id="rId1" display="Goggle Maps" xr:uid="{00000000-0004-0000-0000-000000000000}"/>
    <hyperlink ref="A52" r:id="rId2" xr:uid="{00000000-0004-0000-0000-000001000000}"/>
  </hyperlinks>
  <pageMargins left="0" right="0" top="0" bottom="0" header="0" footer="0"/>
  <pageSetup scale="86" orientation="portrait" horizontalDpi="0" verticalDpi="2048" r:id="rId3"/>
  <headerFooter alignWithMargins="0">
    <oddFooter>&amp;"Helvetica,Regular"&amp;11&amp;P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1"/>
  <sheetViews>
    <sheetView showGridLines="0" zoomScaleNormal="100" workbookViewId="0">
      <selection activeCell="L6" sqref="L6"/>
    </sheetView>
  </sheetViews>
  <sheetFormatPr defaultColWidth="8.59765625" defaultRowHeight="15" customHeight="1"/>
  <cols>
    <col min="1" max="4" width="6.59765625" style="110" customWidth="1"/>
    <col min="5" max="7" width="8.59765625" style="110"/>
    <col min="8" max="8" width="12" style="110" customWidth="1"/>
    <col min="9" max="16384" width="8.59765625" style="110"/>
  </cols>
  <sheetData>
    <row r="1" spans="1:11" ht="15" customHeight="1">
      <c r="A1" s="196" t="s">
        <v>82</v>
      </c>
      <c r="B1" s="196"/>
      <c r="C1" s="196"/>
      <c r="D1" s="196"/>
      <c r="E1" s="196"/>
      <c r="F1" s="196"/>
      <c r="G1" s="196"/>
      <c r="H1" s="196"/>
      <c r="I1" s="196"/>
      <c r="J1" s="111"/>
      <c r="K1" s="111"/>
    </row>
    <row r="2" spans="1:11" ht="15" customHeight="1">
      <c r="A2" s="196"/>
      <c r="B2" s="196"/>
      <c r="C2" s="196"/>
      <c r="D2" s="196"/>
      <c r="E2" s="196"/>
      <c r="F2" s="196"/>
      <c r="G2" s="196"/>
      <c r="H2" s="196"/>
      <c r="I2" s="196"/>
      <c r="J2" s="111"/>
      <c r="K2" s="111"/>
    </row>
    <row r="3" spans="1:11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1"/>
      <c r="K3" s="111"/>
    </row>
    <row r="4" spans="1:11" ht="15" customHeight="1">
      <c r="A4" s="182" t="s">
        <v>77</v>
      </c>
      <c r="B4" s="183"/>
      <c r="C4" s="183"/>
      <c r="D4" s="183"/>
      <c r="E4" s="183"/>
      <c r="F4" s="184"/>
      <c r="G4" s="112"/>
      <c r="H4" s="112"/>
      <c r="I4" s="112"/>
      <c r="J4" s="111"/>
      <c r="K4" s="111"/>
    </row>
    <row r="5" spans="1:11" ht="15" customHeight="1">
      <c r="A5" s="185" t="s">
        <v>78</v>
      </c>
      <c r="B5" s="186"/>
      <c r="C5" s="113"/>
      <c r="D5" s="113"/>
      <c r="E5" s="114"/>
      <c r="F5" s="115"/>
      <c r="G5" s="112"/>
      <c r="H5" s="112"/>
      <c r="I5" s="112"/>
      <c r="J5" s="111"/>
      <c r="K5" s="111"/>
    </row>
    <row r="6" spans="1:11" ht="15" customHeight="1">
      <c r="A6" s="116" t="s">
        <v>79</v>
      </c>
      <c r="B6" s="117"/>
      <c r="C6" s="117"/>
      <c r="D6" s="117"/>
      <c r="E6" s="118"/>
      <c r="F6" s="119"/>
      <c r="G6" s="111"/>
      <c r="H6" s="111"/>
      <c r="I6" s="111"/>
      <c r="J6" s="111"/>
      <c r="K6" s="111"/>
    </row>
    <row r="7" spans="1:11" ht="15" customHeight="1">
      <c r="A7" s="120"/>
      <c r="B7" s="120"/>
      <c r="C7" s="121"/>
      <c r="D7" s="120"/>
      <c r="E7" s="122"/>
      <c r="F7" s="111"/>
      <c r="G7" s="111"/>
      <c r="H7" s="111"/>
      <c r="I7" s="111"/>
      <c r="J7" s="111"/>
      <c r="K7" s="111"/>
    </row>
    <row r="8" spans="1:11" ht="15" customHeight="1">
      <c r="A8" s="123" t="s">
        <v>62</v>
      </c>
      <c r="B8" s="124"/>
      <c r="C8" s="124"/>
      <c r="D8" s="124"/>
      <c r="E8" s="111"/>
      <c r="F8" s="111"/>
      <c r="G8" s="111"/>
      <c r="H8" s="111"/>
      <c r="I8" s="111"/>
      <c r="J8" s="111"/>
      <c r="K8" s="111"/>
    </row>
    <row r="9" spans="1:11" ht="15" customHeight="1">
      <c r="A9" s="125" t="s">
        <v>59</v>
      </c>
      <c r="B9" s="121"/>
      <c r="C9" s="121"/>
      <c r="D9" s="121"/>
      <c r="E9" s="191"/>
      <c r="F9" s="192"/>
      <c r="G9" s="111"/>
      <c r="H9" s="111"/>
      <c r="I9" s="111"/>
      <c r="J9" s="111"/>
      <c r="K9" s="111"/>
    </row>
    <row r="10" spans="1:11" ht="15" customHeight="1">
      <c r="A10" s="125" t="s">
        <v>60</v>
      </c>
      <c r="B10" s="121"/>
      <c r="C10" s="121"/>
      <c r="D10" s="121"/>
      <c r="E10" s="191"/>
      <c r="F10" s="192"/>
      <c r="G10" s="111"/>
      <c r="H10" s="111"/>
      <c r="I10" s="111"/>
      <c r="J10" s="111"/>
      <c r="K10" s="111"/>
    </row>
    <row r="11" spans="1:11" ht="15" customHeight="1">
      <c r="A11" s="125"/>
      <c r="B11" s="121"/>
      <c r="C11" s="121"/>
      <c r="D11" s="121"/>
      <c r="E11" s="111"/>
      <c r="F11" s="111"/>
      <c r="G11" s="111"/>
      <c r="H11" s="111"/>
      <c r="I11" s="111"/>
      <c r="J11" s="111"/>
      <c r="K11" s="111"/>
    </row>
    <row r="12" spans="1:11" ht="15" customHeight="1">
      <c r="A12" s="125" t="s">
        <v>74</v>
      </c>
      <c r="B12" s="121"/>
      <c r="C12" s="121"/>
      <c r="D12" s="121"/>
      <c r="E12" s="191"/>
      <c r="F12" s="192"/>
      <c r="G12" s="111"/>
      <c r="H12" s="111"/>
      <c r="I12" s="111"/>
      <c r="J12" s="111"/>
      <c r="K12" s="111"/>
    </row>
    <row r="13" spans="1:11" ht="15" customHeight="1">
      <c r="A13" s="125" t="s">
        <v>76</v>
      </c>
      <c r="B13" s="121"/>
      <c r="C13" s="121"/>
      <c r="D13" s="121"/>
      <c r="E13" s="106"/>
      <c r="F13" s="126" t="s">
        <v>75</v>
      </c>
      <c r="G13" s="105"/>
      <c r="H13" s="111"/>
      <c r="I13" s="111"/>
      <c r="J13" s="111"/>
      <c r="K13" s="111"/>
    </row>
    <row r="14" spans="1:11" ht="15" customHeight="1">
      <c r="A14" s="125"/>
      <c r="B14" s="121"/>
      <c r="C14" s="121"/>
      <c r="D14" s="121"/>
      <c r="E14" s="127"/>
      <c r="F14" s="128"/>
      <c r="G14" s="129"/>
      <c r="H14" s="111"/>
      <c r="I14" s="111"/>
      <c r="J14" s="111"/>
      <c r="K14" s="111"/>
    </row>
    <row r="15" spans="1:11" ht="15" customHeight="1">
      <c r="A15" s="125" t="s">
        <v>61</v>
      </c>
      <c r="B15" s="121"/>
      <c r="C15" s="121"/>
      <c r="D15" s="121"/>
      <c r="E15" s="191"/>
      <c r="F15" s="197"/>
      <c r="G15" s="192"/>
      <c r="H15" s="109" t="s">
        <v>80</v>
      </c>
      <c r="I15" s="104"/>
      <c r="J15" s="111"/>
      <c r="K15" s="111"/>
    </row>
    <row r="16" spans="1:11" ht="15" customHeight="1">
      <c r="A16" s="125" t="s">
        <v>63</v>
      </c>
      <c r="B16" s="121"/>
      <c r="C16" s="121"/>
      <c r="D16" s="121"/>
      <c r="E16" s="104"/>
      <c r="F16" s="108" t="s">
        <v>71</v>
      </c>
      <c r="G16" s="104"/>
      <c r="H16" s="130" t="s">
        <v>70</v>
      </c>
      <c r="I16" s="107"/>
      <c r="J16" s="111"/>
      <c r="K16" s="111"/>
    </row>
    <row r="17" spans="1:11" ht="15" customHeight="1">
      <c r="A17" s="125" t="s">
        <v>64</v>
      </c>
      <c r="B17" s="121"/>
      <c r="C17" s="121"/>
      <c r="D17" s="121"/>
      <c r="E17" s="104"/>
      <c r="F17" s="108" t="s">
        <v>71</v>
      </c>
      <c r="G17" s="104"/>
      <c r="H17" s="130" t="s">
        <v>70</v>
      </c>
      <c r="I17" s="107"/>
      <c r="J17" s="111"/>
      <c r="K17" s="111"/>
    </row>
    <row r="18" spans="1:11" ht="15" customHeight="1">
      <c r="A18" s="125"/>
      <c r="B18" s="121"/>
      <c r="C18" s="121"/>
      <c r="D18" s="121"/>
      <c r="E18" s="107"/>
      <c r="F18" s="107"/>
      <c r="G18" s="107"/>
      <c r="H18" s="107"/>
      <c r="I18" s="107"/>
      <c r="J18" s="111"/>
      <c r="K18" s="111"/>
    </row>
    <row r="19" spans="1:11" ht="15" customHeight="1">
      <c r="A19" s="131" t="s">
        <v>73</v>
      </c>
      <c r="B19" s="111"/>
      <c r="C19" s="111"/>
      <c r="D19" s="111"/>
      <c r="E19" s="191"/>
      <c r="F19" s="197"/>
      <c r="G19" s="192"/>
      <c r="H19" s="107"/>
      <c r="I19" s="107"/>
      <c r="J19" s="111"/>
      <c r="K19" s="111"/>
    </row>
    <row r="20" spans="1:11" ht="15" customHeight="1">
      <c r="A20" s="131" t="s">
        <v>65</v>
      </c>
      <c r="B20" s="111"/>
      <c r="C20" s="111"/>
      <c r="D20" s="111"/>
      <c r="E20" s="191"/>
      <c r="F20" s="197"/>
      <c r="G20" s="197"/>
      <c r="H20" s="197"/>
      <c r="I20" s="192"/>
      <c r="J20" s="111"/>
      <c r="K20" s="111"/>
    </row>
    <row r="21" spans="1:11" ht="15" customHeight="1">
      <c r="A21" s="131" t="s">
        <v>66</v>
      </c>
      <c r="B21" s="111"/>
      <c r="C21" s="111"/>
      <c r="D21" s="111"/>
      <c r="E21" s="191"/>
      <c r="F21" s="197"/>
      <c r="G21" s="132"/>
      <c r="H21" s="132"/>
      <c r="I21" s="132"/>
      <c r="J21" s="111"/>
      <c r="K21" s="111"/>
    </row>
    <row r="22" spans="1:11" ht="15" customHeight="1">
      <c r="A22" s="131" t="s">
        <v>67</v>
      </c>
      <c r="B22" s="111"/>
      <c r="C22" s="111"/>
      <c r="D22" s="111"/>
      <c r="E22" s="191"/>
      <c r="F22" s="197"/>
      <c r="G22" s="197"/>
      <c r="H22" s="197"/>
      <c r="I22" s="192"/>
      <c r="J22" s="111"/>
      <c r="K22" s="111"/>
    </row>
    <row r="23" spans="1:11" ht="15" customHeight="1">
      <c r="A23" s="131" t="s">
        <v>68</v>
      </c>
      <c r="B23" s="111"/>
      <c r="C23" s="111"/>
      <c r="D23" s="111"/>
      <c r="E23" s="133"/>
      <c r="F23" s="134"/>
      <c r="G23" s="134"/>
      <c r="H23" s="134"/>
      <c r="I23" s="135"/>
      <c r="J23" s="111"/>
      <c r="K23" s="111"/>
    </row>
    <row r="24" spans="1:11" ht="15" customHeight="1">
      <c r="A24" s="136"/>
      <c r="B24" s="136"/>
      <c r="C24" s="136"/>
      <c r="D24" s="136"/>
      <c r="E24" s="133"/>
      <c r="F24" s="134"/>
      <c r="G24" s="134"/>
      <c r="H24" s="134"/>
      <c r="I24" s="135"/>
      <c r="J24" s="111"/>
      <c r="K24" s="111"/>
    </row>
    <row r="25" spans="1:11" ht="15" customHeight="1">
      <c r="A25" s="136"/>
      <c r="B25" s="136"/>
      <c r="C25" s="136"/>
      <c r="D25" s="136"/>
      <c r="E25" s="133"/>
      <c r="F25" s="134"/>
      <c r="G25" s="134"/>
      <c r="H25" s="134"/>
      <c r="I25" s="135"/>
      <c r="J25" s="111"/>
      <c r="K25" s="111"/>
    </row>
    <row r="26" spans="1:11" ht="15" customHeight="1">
      <c r="A26" s="136"/>
      <c r="B26" s="136"/>
      <c r="C26" s="136"/>
      <c r="D26" s="136"/>
      <c r="E26" s="133"/>
      <c r="F26" s="134"/>
      <c r="G26" s="134"/>
      <c r="H26" s="134"/>
      <c r="I26" s="135"/>
      <c r="J26" s="111"/>
      <c r="K26" s="111"/>
    </row>
    <row r="27" spans="1:11" ht="1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6"/>
      <c r="K28" s="136"/>
    </row>
    <row r="29" spans="1:11" ht="1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5" customHeight="1">
      <c r="A30" s="123" t="s">
        <v>72</v>
      </c>
      <c r="B30" s="138"/>
      <c r="C30" s="138"/>
      <c r="D30" s="138"/>
      <c r="E30" s="111"/>
      <c r="F30" s="111"/>
      <c r="G30" s="111"/>
      <c r="H30" s="111"/>
      <c r="I30" s="111"/>
      <c r="J30" s="111"/>
      <c r="K30" s="111"/>
    </row>
    <row r="31" spans="1:11" ht="15" customHeight="1">
      <c r="A31" s="125" t="s">
        <v>59</v>
      </c>
      <c r="B31" s="121"/>
      <c r="C31" s="121"/>
      <c r="D31" s="121"/>
      <c r="E31" s="191"/>
      <c r="F31" s="192"/>
      <c r="G31" s="111"/>
      <c r="H31" s="111"/>
      <c r="I31" s="111"/>
      <c r="J31" s="111"/>
      <c r="K31" s="111"/>
    </row>
    <row r="32" spans="1:11" ht="15" customHeight="1">
      <c r="A32" s="125" t="s">
        <v>60</v>
      </c>
      <c r="B32" s="121"/>
      <c r="C32" s="121"/>
      <c r="D32" s="121"/>
      <c r="E32" s="191"/>
      <c r="F32" s="192"/>
      <c r="G32" s="111"/>
      <c r="H32" s="111"/>
      <c r="I32" s="111"/>
      <c r="J32" s="111"/>
      <c r="K32" s="111"/>
    </row>
    <row r="33" spans="1:11" ht="15" customHeight="1">
      <c r="A33" s="125"/>
      <c r="B33" s="121"/>
      <c r="C33" s="121"/>
      <c r="D33" s="121"/>
      <c r="E33" s="139"/>
      <c r="F33" s="128"/>
      <c r="G33" s="136"/>
      <c r="H33" s="111"/>
      <c r="I33" s="111"/>
      <c r="J33" s="111"/>
      <c r="K33" s="111"/>
    </row>
    <row r="34" spans="1:11" ht="15" customHeight="1">
      <c r="A34" s="125" t="s">
        <v>74</v>
      </c>
      <c r="B34" s="121"/>
      <c r="C34" s="121"/>
      <c r="D34" s="121"/>
      <c r="E34" s="191"/>
      <c r="F34" s="192"/>
      <c r="G34" s="111"/>
      <c r="H34" s="111"/>
      <c r="I34" s="111"/>
      <c r="J34" s="111"/>
      <c r="K34" s="111"/>
    </row>
    <row r="35" spans="1:11" ht="15" customHeight="1">
      <c r="A35" s="125" t="s">
        <v>76</v>
      </c>
      <c r="B35" s="121"/>
      <c r="C35" s="121"/>
      <c r="D35" s="121"/>
      <c r="E35" s="106"/>
      <c r="F35" s="126" t="s">
        <v>75</v>
      </c>
      <c r="G35" s="105"/>
      <c r="H35" s="111"/>
      <c r="I35" s="111"/>
      <c r="J35" s="111"/>
      <c r="K35" s="111"/>
    </row>
    <row r="36" spans="1:11" ht="15" customHeight="1">
      <c r="A36" s="125"/>
      <c r="B36" s="121"/>
      <c r="C36" s="121"/>
      <c r="D36" s="121"/>
      <c r="E36" s="111"/>
      <c r="F36" s="111"/>
      <c r="G36" s="111"/>
      <c r="H36" s="111"/>
      <c r="I36" s="111"/>
      <c r="J36" s="111"/>
      <c r="K36" s="111"/>
    </row>
    <row r="37" spans="1:11" ht="15" customHeight="1">
      <c r="A37" s="125" t="s">
        <v>72</v>
      </c>
      <c r="B37" s="121"/>
      <c r="C37" s="121"/>
      <c r="D37" s="121"/>
      <c r="E37" s="140"/>
      <c r="F37" s="111"/>
      <c r="G37" s="111"/>
      <c r="H37" s="111"/>
      <c r="I37" s="111"/>
      <c r="J37" s="111"/>
      <c r="K37" s="111"/>
    </row>
    <row r="38" spans="1:11" ht="15" customHeight="1">
      <c r="A38" s="125" t="s">
        <v>81</v>
      </c>
      <c r="B38" s="121"/>
      <c r="C38" s="121"/>
      <c r="D38" s="121"/>
      <c r="E38" s="191"/>
      <c r="F38" s="197"/>
      <c r="G38" s="192"/>
      <c r="H38" s="109" t="s">
        <v>80</v>
      </c>
      <c r="I38" s="104"/>
      <c r="J38" s="111"/>
      <c r="K38" s="111"/>
    </row>
    <row r="39" spans="1:11" ht="15" customHeight="1">
      <c r="A39" s="125" t="s">
        <v>63</v>
      </c>
      <c r="B39" s="121"/>
      <c r="C39" s="121"/>
      <c r="D39" s="121"/>
      <c r="E39" s="104"/>
      <c r="F39" s="108" t="s">
        <v>71</v>
      </c>
      <c r="G39" s="104"/>
      <c r="H39" s="130" t="s">
        <v>70</v>
      </c>
      <c r="I39" s="107"/>
      <c r="J39" s="111"/>
      <c r="K39" s="111"/>
    </row>
    <row r="40" spans="1:11" ht="15" customHeight="1">
      <c r="A40" s="125" t="s">
        <v>64</v>
      </c>
      <c r="B40" s="121"/>
      <c r="C40" s="121"/>
      <c r="D40" s="121"/>
      <c r="E40" s="104"/>
      <c r="F40" s="108" t="s">
        <v>71</v>
      </c>
      <c r="G40" s="104"/>
      <c r="H40" s="130" t="s">
        <v>70</v>
      </c>
      <c r="I40" s="107"/>
      <c r="J40" s="111"/>
      <c r="K40" s="111"/>
    </row>
    <row r="41" spans="1:11" ht="15" customHeight="1">
      <c r="A41" s="125"/>
      <c r="B41" s="121"/>
      <c r="C41" s="121"/>
      <c r="D41" s="121"/>
      <c r="E41" s="107"/>
      <c r="F41" s="107"/>
      <c r="G41" s="107"/>
      <c r="H41" s="107"/>
      <c r="I41" s="107"/>
      <c r="J41" s="111"/>
      <c r="K41" s="111"/>
    </row>
    <row r="42" spans="1:11" ht="15" customHeight="1">
      <c r="A42" s="131" t="s">
        <v>73</v>
      </c>
      <c r="B42" s="111"/>
      <c r="C42" s="111"/>
      <c r="D42" s="111"/>
      <c r="E42" s="191"/>
      <c r="F42" s="197"/>
      <c r="G42" s="192"/>
      <c r="H42" s="107"/>
      <c r="I42" s="107"/>
      <c r="J42" s="111"/>
      <c r="K42" s="111"/>
    </row>
    <row r="43" spans="1:11" ht="15" customHeight="1">
      <c r="A43" s="131" t="s">
        <v>65</v>
      </c>
      <c r="B43" s="111"/>
      <c r="C43" s="111"/>
      <c r="D43" s="111"/>
      <c r="E43" s="191"/>
      <c r="F43" s="197"/>
      <c r="G43" s="197"/>
      <c r="H43" s="197"/>
      <c r="I43" s="192"/>
      <c r="J43" s="111"/>
      <c r="K43" s="111"/>
    </row>
    <row r="44" spans="1:11" ht="15" customHeight="1">
      <c r="A44" s="131" t="s">
        <v>66</v>
      </c>
      <c r="B44" s="111"/>
      <c r="C44" s="111"/>
      <c r="D44" s="111"/>
      <c r="E44" s="191"/>
      <c r="F44" s="192"/>
      <c r="G44" s="132"/>
      <c r="H44" s="132"/>
      <c r="I44" s="132"/>
      <c r="J44" s="111"/>
      <c r="K44" s="111"/>
    </row>
    <row r="45" spans="1:11" ht="15" customHeight="1">
      <c r="A45" s="131" t="s">
        <v>67</v>
      </c>
      <c r="B45" s="111"/>
      <c r="C45" s="111"/>
      <c r="D45" s="111"/>
      <c r="E45" s="193"/>
      <c r="F45" s="194"/>
      <c r="G45" s="194"/>
      <c r="H45" s="194"/>
      <c r="I45" s="195"/>
      <c r="J45" s="111"/>
      <c r="K45" s="111"/>
    </row>
    <row r="46" spans="1:11" ht="15" customHeight="1">
      <c r="A46" s="131" t="s">
        <v>69</v>
      </c>
      <c r="B46" s="111"/>
      <c r="C46" s="111"/>
      <c r="D46" s="111"/>
      <c r="E46" s="141"/>
      <c r="F46" s="142"/>
      <c r="G46" s="142"/>
      <c r="H46" s="142"/>
      <c r="I46" s="143"/>
      <c r="J46" s="111"/>
      <c r="K46" s="111"/>
    </row>
    <row r="47" spans="1:11" ht="15" customHeight="1">
      <c r="A47" s="111"/>
      <c r="B47" s="111"/>
      <c r="C47" s="111"/>
      <c r="D47" s="111"/>
      <c r="E47" s="141"/>
      <c r="F47" s="142"/>
      <c r="G47" s="142"/>
      <c r="H47" s="142"/>
      <c r="I47" s="143"/>
      <c r="J47" s="111"/>
      <c r="K47" s="111"/>
    </row>
    <row r="48" spans="1:11" ht="15" customHeight="1">
      <c r="A48" s="111"/>
      <c r="B48" s="111"/>
      <c r="C48" s="111"/>
      <c r="D48" s="111"/>
      <c r="E48" s="141"/>
      <c r="F48" s="142"/>
      <c r="G48" s="142"/>
      <c r="H48" s="142"/>
      <c r="I48" s="143"/>
      <c r="J48" s="111"/>
      <c r="K48" s="111"/>
    </row>
    <row r="49" spans="1:11" ht="15" customHeight="1">
      <c r="A49" s="111"/>
      <c r="B49" s="111"/>
      <c r="C49" s="111"/>
      <c r="D49" s="111"/>
      <c r="E49" s="141"/>
      <c r="F49" s="142"/>
      <c r="G49" s="142"/>
      <c r="H49" s="142"/>
      <c r="I49" s="143"/>
      <c r="J49" s="111"/>
      <c r="K49" s="111"/>
    </row>
    <row r="50" spans="1:11" ht="15" customHeight="1">
      <c r="A50" s="111"/>
      <c r="B50" s="111"/>
      <c r="C50" s="111"/>
      <c r="D50" s="111"/>
      <c r="E50" s="144"/>
      <c r="F50" s="145"/>
      <c r="G50" s="145"/>
      <c r="H50" s="145"/>
      <c r="I50" s="146"/>
      <c r="J50" s="111"/>
      <c r="K50" s="111"/>
    </row>
    <row r="51" spans="1:11" ht="1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11"/>
      <c r="K51" s="111"/>
    </row>
    <row r="52" spans="1:11" ht="1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11"/>
      <c r="K52" s="111"/>
    </row>
    <row r="53" spans="1:11" ht="1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</row>
    <row r="54" spans="1:11" ht="15" customHeight="1">
      <c r="A54" s="147"/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11" ht="1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t="1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1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ht="1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spans="1:11" ht="1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</sheetData>
  <sheetProtection sheet="1" scenarios="1" selectLockedCells="1"/>
  <mergeCells count="19">
    <mergeCell ref="E42:G42"/>
    <mergeCell ref="E38:G38"/>
    <mergeCell ref="E32:F32"/>
    <mergeCell ref="E34:F34"/>
    <mergeCell ref="E9:F9"/>
    <mergeCell ref="E10:F10"/>
    <mergeCell ref="E45:I45"/>
    <mergeCell ref="A1:I2"/>
    <mergeCell ref="E15:G15"/>
    <mergeCell ref="E20:I20"/>
    <mergeCell ref="E21:F21"/>
    <mergeCell ref="E31:F31"/>
    <mergeCell ref="E19:G19"/>
    <mergeCell ref="E12:F12"/>
    <mergeCell ref="E22:I22"/>
    <mergeCell ref="A4:F4"/>
    <mergeCell ref="A5:B5"/>
    <mergeCell ref="E44:F44"/>
    <mergeCell ref="E43:I43"/>
  </mergeCells>
  <hyperlinks>
    <hyperlink ref="A5:B5" r:id="rId1" display="Goggle Maps" xr:uid="{00000000-0004-0000-0100-000000000000}"/>
    <hyperlink ref="A6" r:id="rId2" xr:uid="{00000000-0004-0000-0100-000001000000}"/>
  </hyperlinks>
  <pageMargins left="0" right="0" top="0" bottom="0" header="0" footer="0"/>
  <pageSetup scale="25" orientation="portrait" horizontalDpi="0" verticalDpi="2048" r:id="rId3"/>
  <headerFooter alignWithMargins="0">
    <oddFooter>&amp;"Helvetica,Regular"&amp;11&amp;P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"/>
  <sheetViews>
    <sheetView showGridLines="0" workbookViewId="0"/>
  </sheetViews>
  <sheetFormatPr defaultColWidth="8.59765625" defaultRowHeight="15" customHeight="1"/>
  <cols>
    <col min="1" max="5" width="6.59765625" style="1" customWidth="1"/>
    <col min="6" max="16384" width="8.59765625" style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" right="0" top="0" bottom="0" header="0" footer="0"/>
  <pageSetup paperSize="0" scale="25" orientation="portrait" horizontalDpi="0" verticalDpi="2048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Quote Analysis</vt:lpstr>
      <vt:lpstr>Logistics</vt:lpstr>
      <vt:lpstr>Sheet3 - Table 1 - Table 1 - 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</dc:creator>
  <cp:lastModifiedBy>Jeremiah</cp:lastModifiedBy>
  <dcterms:created xsi:type="dcterms:W3CDTF">2013-08-15T19:56:01Z</dcterms:created>
  <dcterms:modified xsi:type="dcterms:W3CDTF">2021-12-31T17:54:03Z</dcterms:modified>
</cp:coreProperties>
</file>